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3.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ink/ink1.xml" ContentType="application/inkml+xml"/>
  <Override PartName="/xl/drawings/drawing4.xml" ContentType="application/vnd.openxmlformats-officedocument.drawing+xml"/>
  <Override PartName="/xl/ctrlProps/ctrlProp74.xml" ContentType="application/vnd.ms-excel.controlproperties+xml"/>
  <Override PartName="/xl/ctrlProps/ctrlProp75.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autoCompressPictures="0"/>
  <mc:AlternateContent xmlns:mc="http://schemas.openxmlformats.org/markup-compatibility/2006">
    <mc:Choice Requires="x15">
      <x15ac:absPath xmlns:x15ac="http://schemas.microsoft.com/office/spreadsheetml/2010/11/ac" url="https://worldbankgroup-my.sharepoint.com/personal/massouyouti_adaptation-fund_org/Documents/Documents/"/>
    </mc:Choice>
  </mc:AlternateContent>
  <xr:revisionPtr revIDLastSave="0" documentId="8_{89C383AD-4E52-4BD9-AE8E-FF422BA72726}" xr6:coauthVersionLast="45" xr6:coauthVersionMax="45" xr10:uidLastSave="{00000000-0000-0000-0000-000000000000}"/>
  <bookViews>
    <workbookView xWindow="-110" yWindow="-110" windowWidth="19420" windowHeight="10420" firstSheet="2" activeTab="2" xr2:uid="{00000000-000D-0000-FFFF-FFFF00000000}"/>
  </bookViews>
  <sheets>
    <sheet name="Overview" sheetId="1" r:id="rId1"/>
    <sheet name="Financial Data" sheetId="15" r:id="rId2"/>
    <sheet name="Risk Assesment" sheetId="4" r:id="rId3"/>
    <sheet name="ESP Compliance" sheetId="12" r:id="rId4"/>
    <sheet name="GP Compliance" sheetId="13" r:id="rId5"/>
    <sheet name="ESP and GP Guidance notes" sheetId="14" r:id="rId6"/>
    <sheet name="Rating" sheetId="5" r:id="rId7"/>
    <sheet name="Project Indicators" sheetId="8" r:id="rId8"/>
    <sheet name="Lessons Learned" sheetId="9" r:id="rId9"/>
    <sheet name="Results Tracker" sheetId="11" r:id="rId10"/>
    <sheet name="Sheet1" sheetId="16" r:id="rId11"/>
  </sheets>
  <externalReferences>
    <externalReference r:id="rId12"/>
    <externalReference r:id="rId13"/>
  </externalReferences>
  <definedNames>
    <definedName name="_xlnm._FilterDatabase" localSheetId="6" hidden="1">Rating!$C$7:$K$8</definedName>
    <definedName name="iincome" localSheetId="3">#REF!</definedName>
    <definedName name="iincome" localSheetId="1">#REF!</definedName>
    <definedName name="iincome">#REF!</definedName>
    <definedName name="income" localSheetId="3">#REF!</definedName>
    <definedName name="income" localSheetId="1">#REF!</definedName>
    <definedName name="income" localSheetId="9">#REF!</definedName>
    <definedName name="income">#REF!</definedName>
    <definedName name="incomelevel">'Results Tracker'!$E$107:$E$109</definedName>
    <definedName name="info">'Results Tracker'!$E$126:$E$128</definedName>
    <definedName name="Month">[1]Dropdowns!$G$2:$G$13</definedName>
    <definedName name="overalleffect">'Results Tracker'!$D$126:$D$128</definedName>
    <definedName name="physicalassets">'Results Tracker'!$J$126:$J$134</definedName>
    <definedName name="quality">'Results Tracker'!$B$117:$B$121</definedName>
    <definedName name="question">'Results Tracker'!$F$117:$F$119</definedName>
    <definedName name="responses">'Results Tracker'!$C$117:$C$121</definedName>
    <definedName name="state">'Results Tracker'!$I$121:$I$123</definedName>
    <definedName name="type1" localSheetId="1">'[2]Results Tracker'!$G$146:$G$149</definedName>
    <definedName name="type1">'Results Tracker'!$G$117:$G$120</definedName>
    <definedName name="Year">[1]Dropdowns!$H$2:$H$36</definedName>
    <definedName name="yesno">'Results Tracker'!$E$113:$E$114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65" i="15" l="1"/>
  <c r="F64" i="15"/>
  <c r="F63" i="15"/>
  <c r="F62" i="15"/>
  <c r="F61" i="15"/>
  <c r="F60" i="15"/>
  <c r="F59" i="15"/>
  <c r="F58" i="15"/>
  <c r="F57" i="15"/>
  <c r="F56" i="15"/>
  <c r="F55" i="15"/>
  <c r="F54" i="15"/>
  <c r="F53" i="15"/>
  <c r="F52" i="15"/>
  <c r="F51" i="15"/>
  <c r="F49" i="15"/>
  <c r="F48" i="15"/>
  <c r="F47" i="15"/>
  <c r="F46" i="15"/>
  <c r="F45" i="15"/>
  <c r="F40" i="15"/>
  <c r="F39" i="15"/>
  <c r="F33" i="15"/>
  <c r="F30" i="15"/>
  <c r="F29" i="15"/>
  <c r="F28" i="15"/>
  <c r="F27" i="15"/>
  <c r="F26" i="15"/>
  <c r="F21" i="15"/>
  <c r="F19" i="15"/>
  <c r="F18" i="15"/>
  <c r="F17" i="15"/>
  <c r="F66" i="15" l="1"/>
  <c r="F50" i="15"/>
  <c r="F41" i="15"/>
  <c r="I21" i="11"/>
  <c r="F21" i="11"/>
  <c r="E21" i="11" s="1"/>
  <c r="AL66" i="15"/>
  <c r="AL41" i="15"/>
  <c r="AD66" i="15"/>
  <c r="AD41" i="15"/>
  <c r="V66" i="15"/>
  <c r="N66" i="15"/>
  <c r="V41" i="15"/>
  <c r="N41" i="15"/>
</calcChain>
</file>

<file path=xl/sharedStrings.xml><?xml version="1.0" encoding="utf-8"?>
<sst xmlns="http://schemas.openxmlformats.org/spreadsheetml/2006/main" count="1808" uniqueCount="1054">
  <si>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</si>
  <si>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</si>
  <si>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</si>
  <si>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</si>
  <si>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</si>
  <si>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</si>
  <si>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</si>
  <si>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</si>
  <si>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</si>
  <si>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</si>
  <si>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</si>
  <si>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</si>
  <si>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</si>
  <si>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</si>
  <si>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</si>
  <si>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</si>
  <si>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</si>
  <si>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</si>
  <si>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</si>
  <si>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</si>
  <si>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</si>
  <si>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</si>
  <si>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</si>
  <si>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</si>
  <si>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</si>
  <si>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</si>
  <si>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</si>
  <si>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</si>
  <si>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</si>
  <si>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</si>
  <si>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</si>
  <si>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</si>
  <si>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</si>
  <si>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</si>
  <si>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</si>
  <si>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</si>
  <si>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</si>
  <si>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</si>
  <si>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</si>
  <si>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</si>
  <si>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</si>
  <si>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</si>
  <si>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</si>
  <si>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</si>
  <si>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</si>
  <si>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</si>
  <si>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</si>
  <si>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</si>
  <si>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</si>
  <si>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Cyprus</t>
  </si>
  <si>
    <t>Czech Republic</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</si>
  <si>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</si>
  <si>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</si>
  <si>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</si>
  <si>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</si>
  <si>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</si>
  <si>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</si>
  <si>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</si>
  <si>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</si>
  <si>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</si>
  <si>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</si>
  <si>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</si>
  <si>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</si>
  <si>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</si>
  <si>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</si>
  <si>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</si>
  <si>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</si>
  <si>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</si>
  <si>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</si>
  <si>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</si>
  <si>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</si>
  <si>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</si>
  <si>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</si>
  <si>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</si>
  <si>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</si>
  <si>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</si>
  <si>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</si>
  <si>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</si>
  <si>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</si>
  <si>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</si>
  <si>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</si>
  <si>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</si>
  <si>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</si>
  <si>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</si>
  <si>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</si>
  <si>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</si>
  <si>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</si>
  <si>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</si>
  <si>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</si>
  <si>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</si>
  <si>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</si>
  <si>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</si>
  <si>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</si>
  <si>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</si>
  <si>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</si>
  <si>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</si>
  <si>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</si>
  <si>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</si>
  <si>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</si>
  <si>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</si>
  <si>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</si>
  <si>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</si>
  <si>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</si>
  <si>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</si>
  <si>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</si>
  <si>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</si>
  <si>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</si>
  <si>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</si>
  <si>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</si>
  <si>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</si>
  <si>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</si>
  <si>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</si>
  <si>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</si>
  <si>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</si>
  <si>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</si>
  <si>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</si>
  <si>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</si>
  <si>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</si>
  <si>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</si>
  <si>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</si>
  <si>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</si>
  <si>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</si>
  <si>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</si>
  <si>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</si>
  <si>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</si>
  <si>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</si>
  <si>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</si>
  <si>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</si>
  <si>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</si>
  <si>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</si>
  <si>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</si>
  <si>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</si>
  <si>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</si>
  <si>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</si>
  <si>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</si>
  <si>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</si>
  <si>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</si>
  <si>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</si>
  <si>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</si>
  <si>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</si>
  <si>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</si>
  <si>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</si>
  <si>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</si>
  <si>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</si>
  <si>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</si>
  <si>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</si>
  <si>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</si>
  <si>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</si>
  <si>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</si>
  <si>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</si>
  <si>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</si>
  <si>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</si>
  <si>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</si>
  <si>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</si>
  <si>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</si>
  <si>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</si>
  <si>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</si>
  <si>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</si>
  <si>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</si>
  <si>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</si>
  <si>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</si>
  <si>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</si>
  <si>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</si>
  <si>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</si>
  <si>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</si>
  <si>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</si>
  <si>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</si>
  <si>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</si>
  <si>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</si>
  <si>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</si>
  <si>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</si>
  <si>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</si>
  <si>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</si>
  <si>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</si>
  <si>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</si>
  <si>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</si>
  <si>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</si>
  <si>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</si>
  <si>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</si>
  <si>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</si>
  <si>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</si>
  <si>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</si>
  <si>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</si>
  <si>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</si>
  <si>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</si>
  <si>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</si>
  <si>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</si>
  <si>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</si>
  <si>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</si>
  <si>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</si>
  <si>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</si>
  <si>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</si>
  <si>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</si>
  <si>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</si>
  <si>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</si>
  <si>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</si>
  <si>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</si>
  <si>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</si>
  <si>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</si>
  <si>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</si>
  <si>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</si>
  <si>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</si>
  <si>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</si>
  <si>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</si>
  <si>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</si>
  <si>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</si>
  <si>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</si>
  <si>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</si>
  <si>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</si>
  <si>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</si>
  <si>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</si>
  <si>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</si>
  <si>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</si>
  <si>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</si>
  <si>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</si>
  <si>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</si>
  <si>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</si>
  <si>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</si>
  <si>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</si>
  <si>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</si>
  <si>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</si>
  <si>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</si>
  <si>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</si>
  <si>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</si>
  <si>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</si>
  <si>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</si>
  <si>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</si>
  <si>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</si>
  <si>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</si>
  <si>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</si>
  <si>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</si>
  <si>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Baseline</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</si>
  <si>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</si>
  <si>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</si>
  <si>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</si>
  <si>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</si>
  <si>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</si>
  <si>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</si>
  <si>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</si>
  <si>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RATING ON IMPLEMENTATION PROGRESS </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</si>
  <si>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</si>
  <si>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</si>
  <si>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</si>
  <si>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</si>
  <si>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</si>
  <si>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</si>
  <si>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</si>
  <si>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</si>
  <si>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</si>
  <si>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</si>
  <si>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</si>
  <si>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</si>
  <si>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</si>
  <si>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</si>
  <si>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</si>
  <si>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</si>
  <si>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</si>
  <si>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</si>
  <si>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</si>
  <si>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</si>
  <si>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</si>
  <si>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IE-AFB Agreement Signature Date:</t>
  </si>
  <si>
    <t>Implementing Entity</t>
  </si>
  <si>
    <t>Please Provide the Name and Contact information of person(s) reponsible for completeling the Rating section</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</si>
  <si>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</si>
  <si>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</si>
  <si>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</si>
  <si>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</si>
  <si>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</si>
  <si>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</si>
  <si>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</si>
  <si>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</si>
  <si>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</si>
  <si>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</si>
  <si>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</si>
  <si>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</si>
  <si>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</si>
  <si>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</si>
  <si>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</si>
  <si>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</si>
  <si>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</si>
  <si>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</si>
  <si>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</si>
  <si>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</si>
  <si>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</si>
  <si>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</si>
  <si>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</si>
  <si>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</si>
  <si>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</si>
  <si>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</si>
  <si>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</si>
  <si>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</si>
  <si>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</si>
  <si>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</si>
  <si>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</si>
  <si>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</si>
  <si>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</si>
  <si>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</si>
  <si>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</si>
  <si>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</si>
  <si>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</si>
  <si>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</si>
  <si>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</si>
  <si>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</si>
  <si>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</si>
  <si>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</si>
  <si>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Scale</t>
  </si>
  <si>
    <t>Type</t>
  </si>
  <si>
    <t>Outcome 3: Strengthened awareness and owernship of adaptation and climate risk reduction processes</t>
  </si>
  <si>
    <t>Indicator 3.1: Increase in application of appropriate adaptation responses</t>
  </si>
  <si>
    <t>Percentage of targeted population applying adaptation measures</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</si>
  <si>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</si>
  <si>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</si>
  <si>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</si>
  <si>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</si>
  <si>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</si>
  <si>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</si>
  <si>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</si>
  <si>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</si>
  <si>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</si>
  <si>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</si>
  <si>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</si>
  <si>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</si>
  <si>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</si>
  <si>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</si>
  <si>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</si>
  <si>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</si>
  <si>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</si>
  <si>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</si>
  <si>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</si>
  <si>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</si>
  <si>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</si>
  <si>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</si>
  <si>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</si>
  <si>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</si>
  <si>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</si>
  <si>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</si>
  <si>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</si>
  <si>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</si>
  <si>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</si>
  <si>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</si>
  <si>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</si>
  <si>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</si>
  <si>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</si>
  <si>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</si>
  <si>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</si>
  <si>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</si>
  <si>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</si>
  <si>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</si>
  <si>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</si>
  <si>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</si>
  <si>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</si>
  <si>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</si>
  <si>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</si>
  <si>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</si>
  <si>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</si>
  <si>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</si>
  <si>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</si>
  <si>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</si>
  <si>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</si>
  <si>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</si>
  <si>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</si>
  <si>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</si>
  <si>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</si>
  <si>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</si>
  <si>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</si>
  <si>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</si>
  <si>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</si>
  <si>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</si>
  <si>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</si>
  <si>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</si>
  <si>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</si>
  <si>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</si>
  <si>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</si>
  <si>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</si>
  <si>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</si>
  <si>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</si>
  <si>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</si>
  <si>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</si>
  <si>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</si>
  <si>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</si>
  <si>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</si>
  <si>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</si>
  <si>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</si>
  <si>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</si>
  <si>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</si>
  <si>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</si>
  <si>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</si>
  <si>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</si>
  <si>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</si>
  <si>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</si>
  <si>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</si>
  <si>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</si>
  <si>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</si>
  <si>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</si>
  <si>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</si>
  <si>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</si>
  <si>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</si>
  <si>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</si>
  <si>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</si>
  <si>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</si>
  <si>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</si>
  <si>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</si>
  <si>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</si>
  <si>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</si>
  <si>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</si>
  <si>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</si>
  <si>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</si>
  <si>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</si>
  <si>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</si>
  <si>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</si>
  <si>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</si>
  <si>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</si>
  <si>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</si>
  <si>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</si>
  <si>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</si>
  <si>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</si>
  <si>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</si>
  <si>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</si>
  <si>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</si>
  <si>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</si>
  <si>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</si>
  <si>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</si>
  <si>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</si>
  <si>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</si>
  <si>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</si>
  <si>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</si>
  <si>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</si>
  <si>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</si>
  <si>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</si>
  <si>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</si>
  <si>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</si>
  <si>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</si>
  <si>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</si>
  <si>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</si>
  <si>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</si>
  <si>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</si>
  <si>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</si>
  <si>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</si>
  <si>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</si>
  <si>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</si>
  <si>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</si>
  <si>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</si>
  <si>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</si>
  <si>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</si>
  <si>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</si>
  <si>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</si>
  <si>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</si>
  <si>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</si>
  <si>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</si>
  <si>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</si>
  <si>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</si>
  <si>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</si>
  <si>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</si>
  <si>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</si>
  <si>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</si>
  <si>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</si>
  <si>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</si>
  <si>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</si>
  <si>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</si>
  <si>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</si>
  <si>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</si>
  <si>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</si>
  <si>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</si>
  <si>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</si>
  <si>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</si>
  <si>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</si>
  <si>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</si>
  <si>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</si>
  <si>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</si>
  <si>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</si>
  <si>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</si>
  <si>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</si>
  <si>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</si>
  <si>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</si>
  <si>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</si>
  <si>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</si>
  <si>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</si>
  <si>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</si>
  <si>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</si>
  <si>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</si>
  <si>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</si>
  <si>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</si>
  <si>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</si>
  <si>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</si>
  <si>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</si>
  <si>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</si>
  <si>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</si>
  <si>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</si>
  <si>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</si>
  <si>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</si>
  <si>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</si>
  <si>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</si>
  <si>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</si>
  <si>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</si>
  <si>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</si>
  <si>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</si>
  <si>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</si>
  <si>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</si>
  <si>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</si>
  <si>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</si>
  <si>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</si>
  <si>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</si>
  <si>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</si>
  <si>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</si>
  <si>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</si>
  <si>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</si>
  <si>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</si>
  <si>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</si>
  <si>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</si>
  <si>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</si>
  <si>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</si>
  <si>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</si>
  <si>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</si>
  <si>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</si>
  <si>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</si>
  <si>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</si>
  <si>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</si>
  <si>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</si>
  <si>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</si>
  <si>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</si>
  <si>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</si>
  <si>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</si>
  <si>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</si>
  <si>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</si>
  <si>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</si>
  <si>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</si>
  <si>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</si>
  <si>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</si>
  <si>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</si>
  <si>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</si>
  <si>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</si>
  <si>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</si>
  <si>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</si>
  <si>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</si>
  <si>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</si>
  <si>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</si>
  <si>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</si>
  <si>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</si>
  <si>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</si>
  <si>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</si>
  <si>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</si>
  <si>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</si>
  <si>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</si>
  <si>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</si>
  <si>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</si>
  <si>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</si>
  <si>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</si>
  <si>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</si>
  <si>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</si>
  <si>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</si>
  <si>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</si>
  <si>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</si>
  <si>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</si>
  <si>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</si>
  <si>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</si>
  <si>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</si>
  <si>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</si>
  <si>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</si>
  <si>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</si>
  <si>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</si>
  <si>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</si>
  <si>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</si>
  <si>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</si>
  <si>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</si>
  <si>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</si>
  <si>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</si>
  <si>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</si>
  <si>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</si>
  <si>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</si>
  <si>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</si>
  <si>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</si>
  <si>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</si>
  <si>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</si>
  <si>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</si>
  <si>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</si>
  <si>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</si>
  <si>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</si>
  <si>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</si>
  <si>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</si>
  <si>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</si>
  <si>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</si>
  <si>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</si>
  <si>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</si>
  <si>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</si>
  <si>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</si>
  <si>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</si>
  <si>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</si>
  <si>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</si>
  <si>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</si>
  <si>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</si>
  <si>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</si>
  <si>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</si>
  <si>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</si>
  <si>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</si>
  <si>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</si>
  <si>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</si>
  <si>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</si>
  <si>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</si>
  <si>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</si>
  <si>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</si>
  <si>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</si>
  <si>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</si>
  <si>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</si>
  <si>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</si>
  <si>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</si>
  <si>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</si>
  <si>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</si>
  <si>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</si>
  <si>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</si>
  <si>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</si>
  <si>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</si>
  <si>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</si>
  <si>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</si>
  <si>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</si>
  <si>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</si>
  <si>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</si>
  <si>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</si>
  <si>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</si>
  <si>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</si>
  <si>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</si>
  <si>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</si>
  <si>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</si>
  <si>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Estimated cumulative total disbursement as of [enter Date]</t>
  </si>
  <si>
    <t>For each grievance, provide information on the grievance redress process used and the status/outcome</t>
  </si>
  <si>
    <t>Was a grievance mechanism established capable and known to stakeholders to accept grievances and complaints related to environmental and social risks and impacts?</t>
  </si>
  <si>
    <t>SECTION 6: GRIEVANCES</t>
  </si>
  <si>
    <r>
      <t xml:space="preserve">USP 5: </t>
    </r>
    <r>
      <rPr>
        <i/>
        <sz val="11"/>
        <color theme="1"/>
        <rFont val="Times New Roman"/>
        <family val="1"/>
      </rPr>
      <t>[name the USP]</t>
    </r>
  </si>
  <si>
    <r>
      <t>USP 4:</t>
    </r>
    <r>
      <rPr>
        <i/>
        <sz val="11"/>
        <color theme="1"/>
        <rFont val="Times New Roman"/>
        <family val="1"/>
      </rPr>
      <t xml:space="preserve"> [name the USP]</t>
    </r>
  </si>
  <si>
    <r>
      <t xml:space="preserve">USP 3: </t>
    </r>
    <r>
      <rPr>
        <i/>
        <sz val="11"/>
        <color theme="1"/>
        <rFont val="Times New Roman"/>
        <family val="1"/>
      </rPr>
      <t>[name the USP]</t>
    </r>
  </si>
  <si>
    <r>
      <t>USP 2:</t>
    </r>
    <r>
      <rPr>
        <i/>
        <sz val="11"/>
        <color theme="1"/>
        <rFont val="Times New Roman"/>
        <family val="1"/>
      </rPr>
      <t xml:space="preserve"> [name the USP]</t>
    </r>
  </si>
  <si>
    <r>
      <t>USP 1:</t>
    </r>
    <r>
      <rPr>
        <i/>
        <sz val="11"/>
        <color theme="1"/>
        <rFont val="Times New Roman"/>
        <family val="1"/>
      </rPr>
      <t xml:space="preserve"> [name the USP]</t>
    </r>
  </si>
  <si>
    <t>List the monitoring indicator(s) for each impact identified</t>
  </si>
  <si>
    <t>List the environmental and social safeguard measures (avoidance, mitigation, management) that have been identified for the USP</t>
  </si>
  <si>
    <t>Have the data used to identify risks and impacts been disaggregated by gender as required?</t>
  </si>
  <si>
    <t>Has an impact assessment been carried out for each ESP risk that has been identified for the USP?</t>
  </si>
  <si>
    <t>List all the ESP risks that have been identified for the USP</t>
  </si>
  <si>
    <t>Has the ESMP been applied to the USP that has been identified?</t>
  </si>
  <si>
    <t xml:space="preserve">Is the required capacity for ESMP implementation present and effective with the IE and the EE(s)? Have all roles and responsibilities adequately been assigned and positions filled? Please provide details. </t>
  </si>
  <si>
    <t>Have the implementation arrangements at the EEs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</si>
  <si>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</si>
  <si>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Have the implementation arrangements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</si>
  <si>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</si>
  <si>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SECTION 4: IMPLEMENTATION ARRANGEMENTS</t>
  </si>
  <si>
    <t>If No, please describe the changes made at activity, output or outcome level, approved by the Board, that resulted in this change of categorization.</t>
  </si>
  <si>
    <t>Is the categorisation according to ESP standards still relevant?</t>
  </si>
  <si>
    <t>SECTION 3: CATEGORISATION</t>
  </si>
  <si>
    <t>If unanticipated ESP risks have been identified, describe the safeguard measures that have been taken in response and how an ESMP has been prepared/updated</t>
  </si>
  <si>
    <t>Have unanticipated ESP risks been identified during the reporting period?</t>
  </si>
  <si>
    <t>Has monitoring for unanticipated ESP risks been carried out?</t>
  </si>
  <si>
    <t>SECTION 2: MONITORING FOR UNANTICIPATED IMPACTS / CORRECTIVE ACTIONS REQUIRED</t>
  </si>
  <si>
    <t>15 – Lands and soil conservation</t>
  </si>
  <si>
    <t>14 – Physical and cultural heritage</t>
  </si>
  <si>
    <t>13 – Public health</t>
  </si>
  <si>
    <t>12 – Pollution prevention and resource efficiency</t>
  </si>
  <si>
    <t>11 – Climate change</t>
  </si>
  <si>
    <t>10 – Conservation of biological diversity</t>
  </si>
  <si>
    <t>9 – Protection of natural habitats</t>
  </si>
  <si>
    <t>8 – Involuntary resettlement</t>
  </si>
  <si>
    <t>7 – Indigenous peoples</t>
  </si>
  <si>
    <t>6 – Core labour rights</t>
  </si>
  <si>
    <t>5 – Gender equality and women’s empowerment</t>
  </si>
  <si>
    <t>4 – Human rights</t>
  </si>
  <si>
    <t>3 – Marginalized and vulnerable Groups</t>
  </si>
  <si>
    <t>2 - Access and equity</t>
  </si>
  <si>
    <t>1 - Compliance with the law</t>
  </si>
  <si>
    <t>State the baseline condition for each monitoring indicator</t>
  </si>
  <si>
    <t>List the identified impacts for which safeguard measures are required (as per II.K/II.L)</t>
  </si>
  <si>
    <t>SECTION 1: IDENTIFIED ESP RISKS MANAGEMENT</t>
  </si>
  <si>
    <t>ENVIRONMENTAL AND SOCIAL POLICY COMPLIANCE</t>
  </si>
  <si>
    <t>SECTION 4: GRIEVANCES</t>
  </si>
  <si>
    <t>Have any capacity gaps affecting GP compliance been identified during the reporting period and if so, what remediation was implemented?</t>
  </si>
  <si>
    <t>Have the implementation arrangements at the IE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</si>
  <si>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</si>
  <si>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t>SECTION 3: IMPLEMENTATION ARRANGEMENTS</t>
  </si>
  <si>
    <t>Rated result for the reporting period (poor, satisfactory, good)</t>
  </si>
  <si>
    <t>Target</t>
  </si>
  <si>
    <t>List the gender-responsive elements that were incorporated in the project/programme results framework</t>
  </si>
  <si>
    <t>Does the results framework include gender-responsive indictors broken down at the different levels (objective, outcome, output)?</t>
  </si>
  <si>
    <t>Was an initial gender assessment conducted during the preparation of the project/programme's first submission as a full proposal?</t>
  </si>
  <si>
    <t>GENDER POLICY COMPLIANCE</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</si>
  <si>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</si>
  <si>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Add lines as appropriate, one line for each executing entity</t>
  </si>
  <si>
    <t>Add lines as appropriate, one line for each issue</t>
  </si>
  <si>
    <t>Risks related to gender equality and women's empowerment should be reported in the ESP compliance tab</t>
  </si>
  <si>
    <t>Objective, outcome, output</t>
  </si>
  <si>
    <t>Add lines as appropriate, one line for each gender-responsive element</t>
  </si>
  <si>
    <t>Guidance</t>
  </si>
  <si>
    <t>Reference</t>
  </si>
  <si>
    <t>GENDER POLICY</t>
  </si>
  <si>
    <t>If any grievances were received that must not be made public, please inform the AF Secretariat of such grievances, detailing the reasons for them to remain confidential. Conficential information may be redacted by the IE in the report.</t>
  </si>
  <si>
    <t>Clarify also if the grievance mechanism has been made widely known to identified and potentially affected parties</t>
  </si>
  <si>
    <t>Please submit the updated ESMP together with the PPR</t>
  </si>
  <si>
    <t>The case being, please include details on the planned timing to have all the USP implementation arrangements in place.</t>
  </si>
  <si>
    <t>For the first PPR report of the project/programme, this column needs to be completed with full information. For subsequent PPR reports, an update of the information previously provided is sufficient.</t>
  </si>
  <si>
    <t>See the monitoring plan in the ESMP</t>
  </si>
  <si>
    <t>The safeguard measures that must be implemented during a project/programme are normally described in detail in the ESMP of the project/programme</t>
  </si>
  <si>
    <t>Only complete for those ESP principles for which risks were identified</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</si>
  <si>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</si>
  <si>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Complete this section for all the ESP risks that have been identified, not taking into account any USPs</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</si>
  <si>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</si>
  <si>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ENVIRONMENTAL AND SOCIAL POLICY</t>
  </si>
  <si>
    <t>ESP and GP Guidance Notes</t>
  </si>
  <si>
    <t>Output 3.2: Stengthened capacity of national and subnational stakeholders and entities to capture and disseminate knowledge and learning</t>
  </si>
  <si>
    <t>Indicator 3.2.1: No. of technical committees/associations formed to ensure transfer of knowledge</t>
  </si>
  <si>
    <t xml:space="preserve">No. of technical committees/associations </t>
  </si>
  <si>
    <t>No. of technical committees/associations</t>
  </si>
  <si>
    <t>Indicator 3.2.2: No. of tools and guidelines developed (thematic, sectoral, institutional) and shared with relevant stakeholders</t>
  </si>
  <si>
    <t>No. of tools and guidelines</t>
  </si>
  <si>
    <t>type</t>
  </si>
  <si>
    <t xml:space="preserve">Scale </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</si>
  <si>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</si>
  <si>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</si>
  <si>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Has the existing information/data/knowledge been made available to relevant stakeholder? If so, what chanels of dissemination have been used?</t>
  </si>
  <si>
    <t>Please list any knowledge products generated and include hyperlinks whenever posssible (e.g. project videos, project stories, studies and technical reports, case studies, tranining manuals, handbooks, strategies and plans developed, etc.)</t>
  </si>
  <si>
    <t xml:space="preserve">Innovation </t>
  </si>
  <si>
    <t xml:space="preserve">Describe any innovative practices or technologies that figured prominently in this project. </t>
  </si>
  <si>
    <t>Complementarity/ Coherence with other climate finance sources</t>
  </si>
  <si>
    <t>Describe any changes undertaken to improve results on the ground or any changes made to project outputs (i.e. changes to project design)*</t>
  </si>
  <si>
    <t xml:space="preserve">*Inform promptly the secretariat of any changes in the budget or project results framework in accordance with the Project Implementation Policy https://www.adaptation-fund.org/wp-content/uploads/2017/11/OPG-ANNEX-7-Project-Programme-Implementation-Approved-Oct-2017.pdf </t>
  </si>
  <si>
    <t>Original Completion Date:</t>
  </si>
  <si>
    <t>Actual Mid-term Review Date (if applicable):</t>
  </si>
  <si>
    <t xml:space="preserve">Revised Completion
Date after approval of </t>
  </si>
  <si>
    <r>
      <t>Was a grievance mechanism established capable and known to stakeholders to accept grievances and complaints related to gender equality and women's empowerment? [</t>
    </r>
    <r>
      <rPr>
        <b/>
        <i/>
        <sz val="11"/>
        <color theme="1"/>
        <rFont val="Times New Roman"/>
        <family val="1"/>
      </rPr>
      <t>to be completed at PPR1</t>
    </r>
    <r>
      <rPr>
        <b/>
        <sz val="11"/>
        <color theme="1"/>
        <rFont val="Times New Roman"/>
        <family val="1"/>
      </rPr>
      <t>]</t>
    </r>
  </si>
  <si>
    <r>
      <t>SECTION 1: QUALITY AT ENTRY [</t>
    </r>
    <r>
      <rPr>
        <b/>
        <i/>
        <sz val="11"/>
        <color theme="1"/>
        <rFont val="Times New Roman"/>
        <family val="1"/>
      </rPr>
      <t>to be completed only at PPR1</t>
    </r>
    <r>
      <rPr>
        <b/>
        <sz val="11"/>
        <color theme="1"/>
        <rFont val="Times New Roman"/>
        <family val="1"/>
      </rPr>
      <t>]</t>
    </r>
  </si>
  <si>
    <r>
      <t xml:space="preserve"> SECTION 2: QUALITY DURING IMPLEMENTATION AND AT EXIT [</t>
    </r>
    <r>
      <rPr>
        <b/>
        <i/>
        <sz val="11"/>
        <color theme="1"/>
        <rFont val="Times New Roman"/>
        <family val="1"/>
      </rPr>
      <t>to be completed at final PPR</t>
    </r>
    <r>
      <rPr>
        <b/>
        <sz val="11"/>
        <color theme="1"/>
        <rFont val="Times New Roman"/>
        <family val="1"/>
      </rPr>
      <t>]</t>
    </r>
  </si>
  <si>
    <t>Please justify your rating.  Outline the positive and negative progress made by the project since it started.  Provide specific recommendations for next steps.  (word limit=500)</t>
  </si>
  <si>
    <t>Project Performance Report (PPR)*</t>
  </si>
  <si>
    <t>Condition or Requirement</t>
  </si>
  <si>
    <t xml:space="preserve">Planned actions, including a detailed time schedule </t>
  </si>
  <si>
    <t>Financial information PPR 2:  cumulative from project start to [insert date]</t>
  </si>
  <si>
    <t>Financial information PPR 3:  cumulative from project start to [insert date]</t>
  </si>
  <si>
    <t>Financial information PPR 4:  cumulative from project start to [insert date]</t>
  </si>
  <si>
    <t>Financial information PPR 5:  cumulative from project start to [insert date]</t>
  </si>
  <si>
    <t>Other (If there is more than one executing entity a rating should be provided from each EE for the outputs/outcomes of the project for which the entity is responsible; the Designated Authority can also provide a rating)</t>
  </si>
  <si>
    <t xml:space="preserve">Executing Entity/Project Coordinator: </t>
  </si>
  <si>
    <t>Implementing Entity:</t>
  </si>
  <si>
    <t>Alignment with AF outcome(s)</t>
  </si>
  <si>
    <r>
      <rPr>
        <i/>
        <sz val="9"/>
        <color theme="1"/>
        <rFont val="Times New Roman"/>
        <family val="1"/>
      </rPr>
      <t>* Refers to both projects and programs</t>
    </r>
    <r>
      <rPr>
        <sz val="11"/>
        <color theme="1"/>
        <rFont val="Times New Roman"/>
        <family val="1"/>
      </rPr>
      <t xml:space="preserve"> </t>
    </r>
  </si>
  <si>
    <t>Category of condition</t>
  </si>
  <si>
    <t>Was the ESP risks identification complete at the time of funding approval? [1]</t>
  </si>
  <si>
    <t>ESP principle [2]</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</si>
  <si>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</si>
  <si>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</si>
  <si>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here the safeguard measures (i.e. avoidance, management or mitigation) identified for each impact that are supposed to be (or had to be) implemented during the reporting period. Please break down the safeguard measures by activity. [5]</t>
  </si>
  <si>
    <t>List the monitoring indicator(s) for each impact identified. [6]</t>
  </si>
  <si>
    <t>Describe each safeguard measure that has been implemented during the reporting period [7]</t>
  </si>
  <si>
    <t>Describe the residual impact for each impact identified - if any - using the monitoring indicator(s) [7]</t>
  </si>
  <si>
    <t>Describe remedial action for residual impacts that will be taken. [7]</t>
  </si>
  <si>
    <t>Gender-responsive element [1]</t>
  </si>
  <si>
    <t>Level [2]</t>
  </si>
  <si>
    <t>List gender equality and women's empowerment issues encountered during implementation of the project/programme. For each gender equality and women's empowerment issue describe the progress that was made as well as the results. [3]</t>
  </si>
  <si>
    <t xml:space="preserve">Gender equality and women's empowerment issues [4] </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</si>
  <si>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[5]</t>
    </r>
  </si>
  <si>
    <t>Have the implementation arrangements at the EE(s) been effective during the reporting period? [5]</t>
  </si>
  <si>
    <t>List all grievances received through the grievance mechanism during the reporting period regarding gender-related matters of project/programme activities [6]</t>
  </si>
  <si>
    <t>For rating definitions and text of AF outcomes please see bottom of page.</t>
  </si>
  <si>
    <t>AF Outcomes</t>
  </si>
  <si>
    <t>Reduced exposure to climate-related
hazards and threats</t>
  </si>
  <si>
    <t>Outcome 1</t>
  </si>
  <si>
    <t>Outcome 2</t>
  </si>
  <si>
    <t>Outcome 3</t>
  </si>
  <si>
    <t>Outcome 4</t>
  </si>
  <si>
    <t>Outcome 5</t>
  </si>
  <si>
    <t xml:space="preserve">Outcome 6 </t>
  </si>
  <si>
    <t xml:space="preserve">Strengthened institutional capacity to reduce risks associated with climate-induced socioeconomic and environmental losses </t>
  </si>
  <si>
    <t xml:space="preserve">Strengthened awareness and ownership of adaptation and climate risk reduction processes at local level </t>
  </si>
  <si>
    <t>Increased adaptive capacity within relevant development sector services and infrastructure assets</t>
  </si>
  <si>
    <t xml:space="preserve">Increased ecosystem resilience in response to climate change and variability-induced stress </t>
  </si>
  <si>
    <t xml:space="preserve">Diversified and strengthened livelihods and sources of income for vulnerable people in targeted areas </t>
  </si>
  <si>
    <t xml:space="preserve">Outcome 7 </t>
  </si>
  <si>
    <t xml:space="preserve">Outcome 8 </t>
  </si>
  <si>
    <t>Improved policies and regulations that promote and enforce resilience measures</t>
  </si>
  <si>
    <t>Support the development and diffusion of innovative adaptation practices, tools and technologies</t>
  </si>
  <si>
    <t>Click above the columns captions in every table for guidance on reporting.</t>
  </si>
  <si>
    <t>List each approval condition, if any, and report on the status of meeting them (duplicate table as nec)</t>
  </si>
  <si>
    <t>List (only) inception report/ extension request(s)/ MTR that have been prepared for the project and 
provide date(s) of submission for each</t>
  </si>
  <si>
    <t>List the Website address (URL) of project</t>
  </si>
  <si>
    <r>
      <t xml:space="preserve">SECTION 5: PROJECTS/PROGRAMMES WITH UNIDENTIFIED SUB-PROJECTS (USPs). </t>
    </r>
    <r>
      <rPr>
        <b/>
        <i/>
        <sz val="11"/>
        <color theme="1"/>
        <rFont val="Times New Roman"/>
        <family val="1"/>
      </rPr>
      <t>This section needs to be completed only if  the project/proramme includes USPs.</t>
    </r>
    <r>
      <rPr>
        <b/>
        <sz val="11"/>
        <color theme="1"/>
        <rFont val="Times New Roman"/>
        <family val="1"/>
      </rPr>
      <t xml:space="preserve"> </t>
    </r>
  </si>
  <si>
    <t>Have the arrangements for the process described in the ESMP for ESP compliance for USPs been put in place? [8]</t>
  </si>
  <si>
    <t>Has the overall ESMP been updated with the findings of the USPs that have been identified in this reporting period? [9]</t>
  </si>
  <si>
    <r>
      <t xml:space="preserve">List each USP that has been identified in the reporting period to the level where effective ESP compliance is possible. 
</t>
    </r>
    <r>
      <rPr>
        <b/>
        <i/>
        <sz val="11"/>
        <color theme="1"/>
        <rFont val="Times New Roman"/>
        <family val="1"/>
      </rPr>
      <t>Add lines as necessary, one line for every USP identified.</t>
    </r>
    <r>
      <rPr>
        <b/>
        <sz val="11"/>
        <color theme="1"/>
        <rFont val="Times New Roman"/>
        <family val="1"/>
      </rPr>
      <t xml:space="preserve"> </t>
    </r>
  </si>
  <si>
    <t>Has adequate consultation been held during risks and impacts identification for the USP? [10]</t>
  </si>
  <si>
    <t>List all grievances received during the reporting period regarding environmental and social impacts; gender related matters; or any other matter of project/programme activities [11]</t>
  </si>
  <si>
    <t>Project components/outcomes</t>
  </si>
  <si>
    <t>% of women represented in committes/associations</t>
  </si>
  <si>
    <t>If you answered yes above, kindly specify the name of the Fund/Organization.</t>
  </si>
  <si>
    <t xml:space="preserve">Has the project been scaled-up from any other climate finance? Or has the project build upon any other climate finance initiative?
</t>
  </si>
  <si>
    <t xml:space="preserve"> extension request (if applic)</t>
  </si>
  <si>
    <t>National/Regional Project Manager/Coordinator</t>
  </si>
  <si>
    <r>
      <t>Government(s) DA 
[</t>
    </r>
    <r>
      <rPr>
        <b/>
        <i/>
        <sz val="9"/>
        <rFont val="Times New Roman"/>
        <family val="1"/>
      </rPr>
      <t>if regional project/program add rows as necessary</t>
    </r>
    <r>
      <rPr>
        <b/>
        <sz val="11"/>
        <rFont val="Times New Roman"/>
        <family val="1"/>
      </rPr>
      <t>]</t>
    </r>
  </si>
  <si>
    <t>https://www.adaptation-fund.org/wp-content/uploads/2019/10/Results-Tracker-Guidance-Document-Updated_July-2019.docx</t>
  </si>
  <si>
    <t>October 2018 - October 2019</t>
  </si>
  <si>
    <t>Reducing vulnerability and increasing resilience of coastal communities in the Saloum Islands (Dionewar)</t>
  </si>
  <si>
    <t xml:space="preserve">This project has been developed to respond to the threats posed by the effects of climate change, namely coastal erosion, floods and reduced mangrove productivity.
The objective pursued through the project implementation is to contribute to reducing the vulnerability of the populations of Dionewar to floods and to increasing their resilience capacity through the revival of the main productive sectors and the promotion local adaptation strategies. The project will have a major role to play in improving the living conditions of the coastal communities of Dionewar. It will help to obtain the following results:
• improving the resilience of the fisheries, aquaculture and forestry sectors to climate change and other natural disasters;
• reducing the vulnerability of populations through the fight against floods;
• and strengthening local development through climate-sensitive planning, setting up local conventions and documenting lessons learned.
</t>
  </si>
  <si>
    <t>SEN/NIE/Coastal/2015/1</t>
  </si>
  <si>
    <t>CENTRE DE SUIVI ECOLOGIQUE (CSE)</t>
  </si>
  <si>
    <t>SENEGAL</t>
  </si>
  <si>
    <t>Village of Dionewar</t>
  </si>
  <si>
    <t>05 July 2017</t>
  </si>
  <si>
    <t>05 October 2017</t>
  </si>
  <si>
    <t>23 October 2018</t>
  </si>
  <si>
    <t>Moussa NDIAYE, Coordinator of the Project Management Unit</t>
  </si>
  <si>
    <t>djiguibala@yahoo.fr</t>
  </si>
  <si>
    <t>Dior Alioune SIDIBE - Department of Environment and Classified Establishments</t>
  </si>
  <si>
    <t>Centre de Suivi Ecologique (CSE)</t>
  </si>
  <si>
    <t>assize@cse.sn ; aissata.sall@cse.sn</t>
  </si>
  <si>
    <t>Association for the Development of Dionewar-National Council for Functional Literacy (ADD-CONAF)</t>
  </si>
  <si>
    <t>ousmandong@yahoo.fr</t>
  </si>
  <si>
    <t>01 October 2018</t>
  </si>
  <si>
    <t>National Agency for Aquaculture (ANA)</t>
  </si>
  <si>
    <t>27 September 2018</t>
  </si>
  <si>
    <t xml:space="preserve">1.1. Alternative fish and oyster farming production system developed for 18 women associations, including the setup of 60 growing cages, 500 spat collectors and 2000 growing bags </t>
  </si>
  <si>
    <t xml:space="preserve">1.2. At least 6 ha of trees planted (enrichment planting primarily with coconut and oil palms) and 5 ha of mangrove rehabilitated in Dionewar to revitalize the main productive sectors </t>
  </si>
  <si>
    <t xml:space="preserve">1.4. Management plans for fish and oyster farms management developed </t>
  </si>
  <si>
    <t xml:space="preserve">2.1. Protect, rehabilitate and extend the three (03) dikes against flooding over 1.2 km area </t>
  </si>
  <si>
    <t xml:space="preserve">2.2. Develop a maintenance plan, involving key stakeholders </t>
  </si>
  <si>
    <t xml:space="preserve">3.1. The Communal Development Plan (PCD) is reviewed in order to integrate adaptation to climate changes options &amp; cost benefits </t>
  </si>
  <si>
    <t>3.2. Rules governing the exploitation of timber and non-timber forest products and the biological rest updated and formalized through a Local Convention</t>
  </si>
  <si>
    <t xml:space="preserve">3.3. Project’s lessons learned are documented and shared </t>
  </si>
  <si>
    <t xml:space="preserve">3.4. One (01) meteorological station is installed in Dionewar </t>
  </si>
  <si>
    <r>
      <rPr>
        <u/>
        <sz val="11"/>
        <rFont val="Times New Roman"/>
        <family val="1"/>
      </rPr>
      <t>Institutional and political</t>
    </r>
    <r>
      <rPr>
        <sz val="11"/>
        <rFont val="Times New Roman"/>
        <family val="1"/>
      </rPr>
      <t xml:space="preserve">
The local elected representatives and the representatives of the State who have already been trained by the project have changed after the local elections in 2017
</t>
    </r>
  </si>
  <si>
    <t>Inexistent</t>
  </si>
  <si>
    <t>The project began after the local elections so it does not have any impact on the project implementation.</t>
  </si>
  <si>
    <r>
      <rPr>
        <u/>
        <sz val="11"/>
        <rFont val="Times New Roman"/>
        <family val="1"/>
      </rPr>
      <t>Climatic</t>
    </r>
    <r>
      <rPr>
        <sz val="11"/>
        <rFont val="Times New Roman"/>
        <family val="1"/>
      </rPr>
      <t xml:space="preserve">
Extreme weather events affect the realizations of the project
</t>
    </r>
  </si>
  <si>
    <r>
      <rPr>
        <u/>
        <sz val="11"/>
        <rFont val="Times New Roman"/>
        <family val="1"/>
      </rPr>
      <t>Financial</t>
    </r>
    <r>
      <rPr>
        <sz val="11"/>
        <rFont val="Times New Roman"/>
        <family val="1"/>
      </rPr>
      <t xml:space="preserve">
The implementation of alternative options of production (fish farming, oyster farming, etc.) will generate important financial resources, which can be sources of conflict between stakeholders or subject to embezzlement. This might compromise the financial sustainability of the project achievements. 
</t>
    </r>
  </si>
  <si>
    <t>No conflicts have been raised.</t>
  </si>
  <si>
    <t>The selection of beneficiaries for the alternative options production have not started yet. But the selection will be done with all the local authorities and the members of local economic groups to make sure that all elements have been taken into account.</t>
  </si>
  <si>
    <r>
      <rPr>
        <u/>
        <sz val="11"/>
        <rFont val="Times New Roman"/>
        <family val="1"/>
      </rPr>
      <t xml:space="preserve">Social </t>
    </r>
    <r>
      <rPr>
        <sz val="11"/>
        <rFont val="Times New Roman"/>
        <family val="1"/>
      </rPr>
      <t xml:space="preserve">
The arrival of a foreign workforce and the establishment of protective infrastructure and income-generating activities in a single village in the municipality (which counts three villages) can be a source of conflicts and tension between the villagers.</t>
    </r>
  </si>
  <si>
    <t>The risk has not been raised.</t>
  </si>
  <si>
    <t>Local workforce have been used for the construction of the oyster and fish farms. The same process will be used for the rehabilitation of the dikes.</t>
  </si>
  <si>
    <t>Environmental and social harms</t>
  </si>
  <si>
    <t>Challenging measures aiming at a sustainable use of natural resources</t>
  </si>
  <si>
    <t>Child labor and work related accidents</t>
  </si>
  <si>
    <t>No case has been reported.</t>
  </si>
  <si>
    <t>Children have not been included in the construction of the oyster and fish farms. Only adults have been recruted by the companies in charge of the works.</t>
  </si>
  <si>
    <t>The use of shell mounds</t>
  </si>
  <si>
    <t>Conflicts during the selection of the members of committees or the beneficiaries of trainings</t>
  </si>
  <si>
    <t>The choice of the members of the committees have been made with the existing economic groups and local consensus with all local stakeholders. The women were the main beneficiaries of the fish and oyster activities so they are composing the management committee for those activities at 80%. A local surveillance committee has also been put in place with 50% of women.</t>
  </si>
  <si>
    <t>Women exposed to hazards in case of capsizing which can lead to loss of lives and goods</t>
  </si>
  <si>
    <t>Non integration of the women in decision making bodies (infrastructure, forest products management committees, steering committee for the local convention)</t>
  </si>
  <si>
    <t>Ongoing</t>
  </si>
  <si>
    <t>Women represent 50% of the members of the local surveillance committee and 80% of the fish and oyster farms management committees. The committees for the infrastructures and the local convention have not been set yet since the activities have not been started yet.</t>
  </si>
  <si>
    <t>Accidents</t>
  </si>
  <si>
    <t xml:space="preserve">Bad working conditions </t>
  </si>
  <si>
    <t>Weekly surveillance and monitoring field missions have been conducted during the implementation of the fish and oyster farms. The same work will be done during the rehabilitation of the dikes.</t>
  </si>
  <si>
    <t>Child labor</t>
  </si>
  <si>
    <t xml:space="preserve">Involuntary resettlement of economic activities (temporary stop of shellfish resources exploitation) due to biological rest </t>
  </si>
  <si>
    <t>Mangrove and spawning areas can be affected by the changes in water flow direction and the accumulation of sand</t>
  </si>
  <si>
    <t>Introduction of exotic species</t>
  </si>
  <si>
    <t>ANA only used local species for the oyster and fish farms.</t>
  </si>
  <si>
    <t>Pollution due to a non-appropriate use of fish food</t>
  </si>
  <si>
    <t>Beneficiaries who will feed the fishes have been trained on how to feed them and how to use the fish food to avoid this risk.</t>
  </si>
  <si>
    <t>Use of mangrove wood and shell mounds</t>
  </si>
  <si>
    <t>For the use of mangrove wood, some cases have been reported. For the use of shell mounds no case have been reported with the project.</t>
  </si>
  <si>
    <t>The marine protected area (AMP) and the Forestry Department provide cutting permit before any wood cut. For the shell mounds, sensitization and awareness raising activities during village Assembly.</t>
  </si>
  <si>
    <t>Works during spawning and growing out periods</t>
  </si>
  <si>
    <t>Accidental spills</t>
  </si>
  <si>
    <t>No case has been reported. The works have not start yet.</t>
  </si>
  <si>
    <t>Increase of the organic matter (overproduction of organic waste due to uncontrolled fish density)</t>
  </si>
  <si>
    <t>Waste generation</t>
  </si>
  <si>
    <t>Outbreak of sexually transmitted infections, including HIV/AIDS</t>
  </si>
  <si>
    <t>Waterborne diseases</t>
  </si>
  <si>
    <t>Ocular or respiratory diseases</t>
  </si>
  <si>
    <t xml:space="preserve">Falls or drowning </t>
  </si>
  <si>
    <t>Lifejackets have been provided to the beneficiaries of the oyster and fish farms.</t>
  </si>
  <si>
    <t>Fortuitous discovery of sites or objects of cultural, sacred or archaeological importance</t>
  </si>
  <si>
    <t xml:space="preserve">Pollution of soil and lands </t>
  </si>
  <si>
    <t>The activities that could have lead to soil or land pollution have not started yet.</t>
  </si>
  <si>
    <t xml:space="preserve">Modification of soil structure </t>
  </si>
  <si>
    <t xml:space="preserve"> - Environmental and social harms
- Challenging measures aiming at a sustainable use of natural resources
- Child labor and work related accidents
- Use of shell mounds</t>
  </si>
  <si>
    <t xml:space="preserve"> -Undertake an ESIA and ensure a sound implementation of the associated ESMP
- CSE and the PMU will ensure that relevant local authorities (sub-prefect, municipality) be informed in written prior to the launch of any activity
- CSE and the PMU will ensure that the company will provide all required protection equipment and will conduct awareness campaign about the risks by including these measures in the technical specifications.
- CSE and PMU will ensure that children will not be involved in works on the project sites and this measure will be included in the convention with the executing entities and the service providers
- In close collaboration with the DAMCP, CSE and the project’s management unit will ensure that the firm in charge of the works complies with the protection status of shell mounds. This will be part of the technical specifications and a contract clause. The feasibility study will be given to the firm in charge of the works and any failing to observe this requirement may lead to the termination of contracts.
- Unexpected site visits will be organized with the view to check compliance with the requirements of the feasibility study related to the type of materials to be used
- Capacity building activities will include a module on the cultural heritage of the Dionewar Island
</t>
  </si>
  <si>
    <t xml:space="preserve">  - Quality of the equipment
- Percentage of minor included in the works
- Number of visit</t>
  </si>
  <si>
    <t xml:space="preserve"> - Zero equipment provided
- Zero minor included in the works
- Zero visits</t>
  </si>
  <si>
    <t xml:space="preserve"> - Protection equipment have been provided for the aquaculture activities
- Awareness raising campaign are implemented for child labor, the use of shell mounds and the risks related to the works.
- Field visits are carried by the PMU on a week basis for the implementation of the oyster and fish farms. Those visits will continue during the works for the rehabilitation of the dikes
</t>
  </si>
  <si>
    <t xml:space="preserve"> - Conflicts during the selection of the members of committees or the beneficiaries of trainings</t>
  </si>
  <si>
    <t xml:space="preserve"> - Setup a local committee in charge to oversee the distribution of the project’s assets and the access to the project’s benefits</t>
  </si>
  <si>
    <t xml:space="preserve"> - Women exposed to hazards in case of capsizing which can lead to loss of lives and goods</t>
  </si>
  <si>
    <t xml:space="preserve"> - Provide women groupings with life jackets 
- Raise awareness on such risks (by including in the training sessions first aid, behavior during distress at sea).</t>
  </si>
  <si>
    <t xml:space="preserve"> - Quality of the equipment</t>
  </si>
  <si>
    <t xml:space="preserve"> - Zero equipment initially provided</t>
  </si>
  <si>
    <t xml:space="preserve"> - Life jackets have been povided to those who are going on the oyster and fish farms mainly women</t>
  </si>
  <si>
    <t xml:space="preserve"> - Non integration of the women in the decision making bodies (infrastructure, forest products management committees, steering committee for the local convention)</t>
  </si>
  <si>
    <t xml:space="preserve"> - Breakdown the M&amp;E indicators based on gender.
- Executing agencies will used gender based approaches during consultative processes</t>
  </si>
  <si>
    <t xml:space="preserve"> - Number of Economic Interest Group trained and involved in the management committees</t>
  </si>
  <si>
    <t xml:space="preserve"> - No management committees have been implemented yet</t>
  </si>
  <si>
    <t xml:space="preserve"> - Accidents
- Bad working conditions 
- Child labor</t>
  </si>
  <si>
    <t xml:space="preserve"> - Provide protection equipment to avoid accident
- Conduct awareness campaign for the workers about the risks of accidents
- Enforce relevant labor regulations
- Prohibit any kind of child labor </t>
  </si>
  <si>
    <t xml:space="preserve"> - Quality of the equipment
- Percentage of minor included in the works
- Number of visit</t>
  </si>
  <si>
    <t xml:space="preserve"> - Zero equipment initially provided
</t>
  </si>
  <si>
    <t xml:space="preserve"> - Life jackets have been provided for those who were doing the works on the oyster and fish farms
- Field visits have been carried on</t>
  </si>
  <si>
    <t xml:space="preserve"> - The workers on the rehabilitation works will be provided with security equipment
- The awareness campaigns will start when the works on rehabilitation of the dikes will start</t>
  </si>
  <si>
    <t xml:space="preserve"> -Involuntary resettlement of economic activities (temporary stop of shellfish resources exploitation) due to biological rest </t>
  </si>
  <si>
    <t xml:space="preserve"> - Propose alternative economic alternative (beekeeping is proposed) </t>
  </si>
  <si>
    <t xml:space="preserve"> - Number of monitoring field mission</t>
  </si>
  <si>
    <t xml:space="preserve"> - Zero alternative activity was proposed or carried on initially</t>
  </si>
  <si>
    <t xml:space="preserve"> - Discussions are ongoing with some associations to start the beekeeping activities once the local convention is implemented</t>
  </si>
  <si>
    <t xml:space="preserve"> -Involuntary resettlement of economic activities (temporary stop of shellfish resources exploitation) due to biological rest</t>
  </si>
  <si>
    <t xml:space="preserve"> - The beneficiaries of the beekeeping activity will be selected
- The beekeeping activity will be installed with the local associations which have experience on it</t>
  </si>
  <si>
    <t xml:space="preserve"> - Mangrove and spawning areas can be affected by the changes in water  flow direction and the accumulation of sand</t>
  </si>
  <si>
    <t xml:space="preserve"> - Identify during implementation the spawning areas that might be affected
- Identify the direction of water flow
- Monitor the sedimentation at the spawning areas
- Use mechanical action to reduce the accumulation of sand
- Establish a committee comprising the project management, the DAMCP, the Forestry Service, local CSOs (CONAF, ADD, women grouping leaders), the local representative of the Directorate of Environment, the sub-Prefect and the Mayor. This committee will be tasked to monitor, identify and implement the above listed actions.</t>
  </si>
  <si>
    <t xml:space="preserve"> - Field visits to monitor the sedimentation at spawning areas
- Existence of the committee</t>
  </si>
  <si>
    <t xml:space="preserve"> - The sedimentation is not monitored
- No committee has been created</t>
  </si>
  <si>
    <t xml:space="preserve"> - The committee has been created to monitor all the activities of the project including the monitoring of sedimentation at spawning areas</t>
  </si>
  <si>
    <t xml:space="preserve"> - Conduct field visits when the works for the rehabilitation of the dikes will start</t>
  </si>
  <si>
    <t xml:space="preserve"> - Introduction of exotic species
- Pollution due to a non-appropriate use of fish food
- Use of mangrove wood and shell mounds
- Works during spawning and growing out periods</t>
  </si>
  <si>
    <t xml:space="preserve"> - Use only local species
- Organize the works out of the spawning and growing out periods
- Train the populations on how to feed fishes without generating pollutions
- Prohibit the use of mangrove woods and shell mounds</t>
  </si>
  <si>
    <t xml:space="preserve"> - Field visits to ensure that only local species have been introduced and how the fishes are fed
- Awareness raising on the use of mangrove woods and shell mounds</t>
  </si>
  <si>
    <t xml:space="preserve"> - No fish farms have been implemented
- The population was using the mangrove woods and the shell mounds for construction</t>
  </si>
  <si>
    <t xml:space="preserve"> - Field visits are conducted on a week basis to make sure that only local species will be introduced
- Awareness raising campaigns are regularly conducted</t>
  </si>
  <si>
    <t xml:space="preserve"> - Accidental spills
- Increase of the organic matter (overproduction of organic waste due to uncontrolled fish density)
- Waste generation</t>
  </si>
  <si>
    <t xml:space="preserve"> - Develop a waterproof space 
- Maintain regularly the concrete mixer
- Avoid overloading canoes during transport of hydrocarbons
- Ensure containers are airtight
- Control high fish densities
- Monitor water quality (regular chemical analysis) (for the fish cages)
- In case of overcrowding make transfers to other cages 
- Develop and implement a waste management plan</t>
  </si>
  <si>
    <t xml:space="preserve"> - Number of management plan realized 
- Number of analysis report
- Fish density in the spawning areas
</t>
  </si>
  <si>
    <t xml:space="preserve"> - No management plans have been implemented for the existing dikes
- No analysis have been carried out</t>
  </si>
  <si>
    <t xml:space="preserve"> - The fishes have just been introduced in the cages</t>
  </si>
  <si>
    <t xml:space="preserve"> - Outbreak of sexually transmitted infections, including HIV/AIDS 
- Accidents,
- Waterborne diseases
- Falls or drowning 
- Ocular or respiratory diseases</t>
  </si>
  <si>
    <t xml:space="preserve"> - Sensitization of workers and populations (through the environmental and social management plan)
- Provide protective equipment (life jackets, lifebelts) for the operators of the aquaculture sites 
- Provide protective equipment to the workers (gloves, masks, glasses, helmets) (for the rehabilitation of the dikes)
- Spray regularly the sites (dikes and borrowing sites) to avoid the dust takeoffs
- Completely cover the top of the truck’s body and the load of laterite</t>
  </si>
  <si>
    <t xml:space="preserve"> - Fortuitous discovery of sites or objects of cultural, sacred or archaeological importance
- The use of shell mounds</t>
  </si>
  <si>
    <t xml:space="preserve"> - Protect and secure these sites
- Immediately cease activity on the sites concerned
-Prohibit the use of shell mounds</t>
  </si>
  <si>
    <t xml:space="preserve"> - Awareness raising on the use of mangrove woods and shell mounds</t>
  </si>
  <si>
    <t xml:space="preserve"> -  The population was using the mangrove woods and the shell mounds for construction</t>
  </si>
  <si>
    <t xml:space="preserve"> - Awareness raising campaigns are regularly conducted</t>
  </si>
  <si>
    <t xml:space="preserve"> - Continue the awareness raising campaigns regularly</t>
  </si>
  <si>
    <t xml:space="preserve"> - Pollution of soil and lands 
- Modification of soil structure </t>
  </si>
  <si>
    <t xml:space="preserve"> - Sensitize operators to rational use of fertilizers
- Ensure the supervision of the activity by the water and forest service
- Promote the use of natural fertilizers
- Ensure soil leveling at the end of the work</t>
  </si>
  <si>
    <t xml:space="preserve"> - Awareness raising on the use of fertilizers and workshop to promote the use of natural fertilizers</t>
  </si>
  <si>
    <t xml:space="preserve"> - The population was using fertilizers without taking any precautions</t>
  </si>
  <si>
    <t xml:space="preserve"> - The awareness campaigns have not started yet
- The works have not start yet to level the soil structure</t>
  </si>
  <si>
    <t>NO</t>
  </si>
  <si>
    <t xml:space="preserve">ESP Safeguards measures have been included in the agreements signed between the Executing entities and the implementing entity. In addition to that, local committees have been set up in order to monitor the effectiveness of the measures on site. </t>
  </si>
  <si>
    <t>YES</t>
  </si>
  <si>
    <t>Inclusion of women in the local climate issues and implementation of adequate measures</t>
  </si>
  <si>
    <t>Outcome</t>
  </si>
  <si>
    <t>Number of persons (including decision makers) aware of local climate issues and adequate measures to be implemented</t>
  </si>
  <si>
    <t xml:space="preserve">100 persons (50 at mid-term)
(half of them women and half of them men)
</t>
  </si>
  <si>
    <t>Satisfactory</t>
  </si>
  <si>
    <t>Training of women in order to improve their performance</t>
  </si>
  <si>
    <t>Output</t>
  </si>
  <si>
    <t>Number of women’s economic groups trained</t>
  </si>
  <si>
    <t>18 (10 at mid-term)</t>
  </si>
  <si>
    <t>Number of members of management committee and of community based organizations trained</t>
  </si>
  <si>
    <t>30 women</t>
  </si>
  <si>
    <t>Women and girls are aware of local climate change issues and the type of measures to be implemented</t>
  </si>
  <si>
    <t>Number of persons (including decision makers) informed of local climate change issues and adequate measures to be implemented</t>
  </si>
  <si>
    <t>410 persons (270 adult women, 120 adult men, 20 students (10 girls and 10 boys)</t>
  </si>
  <si>
    <t>Non integration of the women in the decision making bodies (infrastructure, forest products management committees, steering committee for the local convention)</t>
  </si>
  <si>
    <t>Outcome 6</t>
  </si>
  <si>
    <t>Outcome 7</t>
  </si>
  <si>
    <t>Outcome 1: The resilience of the main productive sectors of Dionewar Island is enhanced and sustainable livelihoods of populations are improved</t>
  </si>
  <si>
    <t>Outcome 2: The vulnerability of populations in Dionewar to hazards is reduced with the construction or rehabilitation of protection structures</t>
  </si>
  <si>
    <t>Outcome 3: Climate change is integrated in Communal Development Planning, natural resources are used in a more sustainable way and lessons learned are documented and shared</t>
  </si>
  <si>
    <t>Natural resources assets are created</t>
  </si>
  <si>
    <t>Different livelihoods and sources of income are proposed to the vulnerable groups. Especially fish and oyster farming for women groupings</t>
  </si>
  <si>
    <t>20 fish cages, 200 spat collectors and 1,500 growing bags have been constructed and implemented for the fish farms and the oyster farms.</t>
  </si>
  <si>
    <t>For the first year of project implementation, 0.98 ha of coconut trees, 1.4 ha of palm trees and 2.102 ha of mangrove have been planted.</t>
  </si>
  <si>
    <t>HS</t>
  </si>
  <si>
    <t>MS</t>
  </si>
  <si>
    <t>Infrastructures assets such as protection dikes are rehabilitated in order to protect the village and the population from floodings</t>
  </si>
  <si>
    <t>The procurement stage is still on going</t>
  </si>
  <si>
    <t xml:space="preserve">Populations and decision makers are aware of the climate hazards and are adopting climate risk reduction processes </t>
  </si>
  <si>
    <t>The awareness raising campaigns are conduted regularly</t>
  </si>
  <si>
    <t>Resilience measures are included in the local policies</t>
  </si>
  <si>
    <t>It has not started yet, it will be conducted in the second year of implementation. But the local government representatives are regularly sensitize on the importance of included resilience measures into local planning.</t>
  </si>
  <si>
    <t>Aïssata Boubou SALL SYLLA</t>
  </si>
  <si>
    <t>aissata.sall@cse.sn</t>
  </si>
  <si>
    <t>Objective</t>
  </si>
  <si>
    <t>Number of risk-exposed coastal households benefiting of adaptation measures</t>
  </si>
  <si>
    <t>451 households threatened by flooding and coastal erosion</t>
  </si>
  <si>
    <t>Are (ha) of mangrove and terrestrial ecosystems restored</t>
  </si>
  <si>
    <t>Percentage of increase of income of population involved in alternative income generating activities (breakdown by gender)</t>
  </si>
  <si>
    <t>Outcomes</t>
  </si>
  <si>
    <t>Number of dikes rehabilitated and built to protect households and socioeconomic infrastructures against flooding and coastal erosion</t>
  </si>
  <si>
    <t>Number of local development tools that integrate adaptation measures</t>
  </si>
  <si>
    <t>Number and type of adaptive production systems</t>
  </si>
  <si>
    <t>Outputs</t>
  </si>
  <si>
    <t>Number of fish cages</t>
  </si>
  <si>
    <t>Number of spat collector</t>
  </si>
  <si>
    <t>Number of growout bags</t>
  </si>
  <si>
    <t>Number of analysis report  for the monitoring of the physicochemical and bacteriological parameters of the oyster farm’s site</t>
  </si>
  <si>
    <t xml:space="preserve">Number of analysis report  for the monitoring of the physicochemical and bacteriological parameters of the fish farm’s site </t>
  </si>
  <si>
    <t>Area (ha) of trees planted</t>
  </si>
  <si>
    <t>Area (ha) of mangrove rehabilitated</t>
  </si>
  <si>
    <t>Number of management plans</t>
  </si>
  <si>
    <t>Number of new dikes restored or extended</t>
  </si>
  <si>
    <t>Number of dikes’ maintenance plan developed</t>
  </si>
  <si>
    <t>Number of planning documents reviewed that integrated adaptation options</t>
  </si>
  <si>
    <t>Number of local convention on sustainable management of natural resources adopted</t>
  </si>
  <si>
    <t>Number of field missions for monitoring the implementation of the alternative activities (bee-Keeping, etc.)</t>
  </si>
  <si>
    <t xml:space="preserve">Number of production of lessons learned </t>
  </si>
  <si>
    <t>Number of meteorological station implemented</t>
  </si>
  <si>
    <t>At least 270 households are protected</t>
  </si>
  <si>
    <t>2.102 ha of mangrove restored
2.38 ha of coconut trees and palm trees planted</t>
  </si>
  <si>
    <t>5 ha of mangrove restored
6 ha of terrestrial ecosystems (palm trees and coconut trees) planted</t>
  </si>
  <si>
    <t>3 dikes are rehabilited</t>
  </si>
  <si>
    <t>Increase of 25% at least</t>
  </si>
  <si>
    <t>100 persons (50 at mid-term)
(half of them women and half of them men)</t>
  </si>
  <si>
    <t>2 local planning documents are updated integrating adaptation measures</t>
  </si>
  <si>
    <t>2.38 ha of coconut trees and palm trees planted</t>
  </si>
  <si>
    <t>6 ha of palm trees and coconut trees) planted</t>
  </si>
  <si>
    <t>2.102 ha of mangrove restored</t>
  </si>
  <si>
    <t>5 ha of mangrove restored</t>
  </si>
  <si>
    <t>Centre de Suivi Ecologique</t>
  </si>
  <si>
    <r>
      <rPr>
        <b/>
        <sz val="12"/>
        <rFont val="Calibri"/>
        <family val="2"/>
        <scheme val="minor"/>
      </rPr>
      <t xml:space="preserve">Goal: </t>
    </r>
    <r>
      <rPr>
        <sz val="12"/>
        <rFont val="Calibri"/>
        <family val="2"/>
        <scheme val="minor"/>
      </rPr>
      <t xml:space="preserve">Assist developing-country Parties to the Kyoto Protocol and the Paris Agreement that are particularly vulnerable to the adverse effects of climate change in meeting the costs of concrete adaptation projects and programmes in order to implement climate-resilient measures. 
</t>
    </r>
    <r>
      <rPr>
        <b/>
        <sz val="12"/>
        <rFont val="Calibri"/>
        <family val="2"/>
        <scheme val="minor"/>
      </rPr>
      <t xml:space="preserve">Impact: </t>
    </r>
    <r>
      <rPr>
        <sz val="12"/>
        <rFont val="Calibri"/>
        <family val="2"/>
        <scheme val="minor"/>
      </rPr>
      <t xml:space="preserve">Increased resiliency at the community, national, and regional levels to climate variability and change. </t>
    </r>
  </si>
  <si>
    <r>
      <rPr>
        <b/>
        <sz val="12"/>
        <color indexed="8"/>
        <rFont val="Calibri"/>
        <family val="2"/>
        <scheme val="minor"/>
      </rPr>
      <t>Important:</t>
    </r>
    <r>
      <rPr>
        <sz val="12"/>
        <color indexed="8"/>
        <rFont val="Calibri"/>
        <family val="2"/>
        <scheme val="minor"/>
      </rPr>
      <t xml:space="preserve"> Please read the following guidance document (also posted on the Adaptation Fund website) before entering your data </t>
    </r>
  </si>
  <si>
    <t xml:space="preserve">Output 3.1: Targeted population groups participating in adaptation and risk reduction awareness activities </t>
  </si>
  <si>
    <t>20% to 39%</t>
  </si>
  <si>
    <t>40% to 60%</t>
  </si>
  <si>
    <t>Training manuals</t>
  </si>
  <si>
    <t>2: Physical asset (produced/improved/strenghtened)</t>
  </si>
  <si>
    <t>The implementation of the ESMP is followed regularly by each executing agency. The environmental and social safeguard measures are implemented for each related activity.</t>
  </si>
  <si>
    <t>Communication</t>
  </si>
  <si>
    <t xml:space="preserve">M &amp; E specialist salary </t>
  </si>
  <si>
    <t xml:space="preserve">Local coordinator salary </t>
  </si>
  <si>
    <t xml:space="preserve">Admin and fin assistant salary </t>
  </si>
  <si>
    <t>Allowances of CADL technical staff</t>
  </si>
  <si>
    <t>Refection former rural community office</t>
  </si>
  <si>
    <t xml:space="preserve">Office furniture </t>
  </si>
  <si>
    <t>Computing equipment</t>
  </si>
  <si>
    <t>Maintenance</t>
  </si>
  <si>
    <t>Office supplies</t>
  </si>
  <si>
    <t>Commodities</t>
  </si>
  <si>
    <t xml:space="preserve">Transportation </t>
  </si>
  <si>
    <t xml:space="preserve">Inception workshop </t>
  </si>
  <si>
    <t>Steering committee meeting</t>
  </si>
  <si>
    <t>Mid-Evaluation</t>
  </si>
  <si>
    <t>October 2020 (Q4/Y2)</t>
  </si>
  <si>
    <r>
      <t>1.3.</t>
    </r>
    <r>
      <rPr>
        <i/>
        <sz val="10"/>
        <rFont val="Times New Roman"/>
        <family val="1"/>
      </rPr>
      <t xml:space="preserve"> </t>
    </r>
    <r>
      <rPr>
        <sz val="10"/>
        <rFont val="Times New Roman"/>
        <family val="1"/>
      </rPr>
      <t xml:space="preserve">At least 18 economic interest women’s groups and natural resource management committees trained to improve their technical performance </t>
    </r>
  </si>
  <si>
    <t>June 2021 (Q2/Y3)</t>
  </si>
  <si>
    <t>December 2020 (Q1/Y3)</t>
  </si>
  <si>
    <t>June 2020 (Q2/Y2)</t>
  </si>
  <si>
    <t>15 October 2018</t>
  </si>
  <si>
    <t>23 April 2022</t>
  </si>
  <si>
    <t>23 October 2020</t>
  </si>
  <si>
    <t xml:space="preserve">The rainy season of summer 2019 led to the destruction of some plants that have been reforested. Right after that the coordination unit along with the forestry department started the protection of the plants to avoid destruction. </t>
  </si>
  <si>
    <t>Lifejackets have been provided to the women beneficiaries of the fish farms and oyster farms.</t>
  </si>
  <si>
    <t>The convention which initiate the biological rest has not been set yet. The coordination unit is in discussion of local NGOs to undertake the beekeeping activity once the biological rest will be instaured.</t>
  </si>
  <si>
    <t>Nothing to mention.</t>
  </si>
  <si>
    <r>
      <t xml:space="preserve">Project actions/activities planned for current reporting period are progressing on track or exceeding expectations to acheive </t>
    </r>
    <r>
      <rPr>
        <b/>
        <sz val="10"/>
        <rFont val="Times New Roman"/>
        <family val="1"/>
      </rPr>
      <t>all</t>
    </r>
    <r>
      <rPr>
        <sz val="10"/>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</si>
  <si>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0"/>
        <rFont val="Times New Roman"/>
        <family val="1"/>
      </rPr>
      <t>most</t>
    </r>
    <r>
      <rPr>
        <sz val="10"/>
        <rFont val="Times New Roman"/>
        <family val="1"/>
      </rPr>
      <t xml:space="preserve"> of its major outcomes/outputs with only minor shortcomings.</t>
    </r>
  </si>
  <si>
    <r>
      <t xml:space="preserve">Project actions/activities planned for current reporting period  are progressing on track to achieve </t>
    </r>
    <r>
      <rPr>
        <b/>
        <sz val="10"/>
        <rFont val="Times New Roman"/>
        <family val="1"/>
      </rPr>
      <t>most</t>
    </r>
    <r>
      <rPr>
        <sz val="10"/>
        <rFont val="Times New Roman"/>
        <family val="1"/>
      </rPr>
      <t xml:space="preserve">   major relevant outcomes/outputs, </t>
    </r>
    <r>
      <rPr>
        <b/>
        <sz val="10"/>
        <rFont val="Times New Roman"/>
        <family val="1"/>
      </rPr>
      <t>but</t>
    </r>
    <r>
      <rPr>
        <sz val="10"/>
        <rFont val="Times New Roman"/>
        <family val="1"/>
      </rPr>
      <t xml:space="preserve"> with either significant shortcomings or modest overall relevance. </t>
    </r>
  </si>
  <si>
    <r>
      <t xml:space="preserve">Project actions/activities planned for current reporting period  are </t>
    </r>
    <r>
      <rPr>
        <b/>
        <sz val="10"/>
        <rFont val="Times New Roman"/>
        <family val="1"/>
      </rPr>
      <t>not</t>
    </r>
    <r>
      <rPr>
        <sz val="10"/>
        <rFont val="Times New Roman"/>
        <family val="1"/>
      </rPr>
      <t xml:space="preserve"> progressing on track to achieve  major outcomes/outputs with </t>
    </r>
    <r>
      <rPr>
        <b/>
        <sz val="10"/>
        <rFont val="Times New Roman"/>
        <family val="1"/>
      </rPr>
      <t>major shortcomings</t>
    </r>
    <r>
      <rPr>
        <sz val="10"/>
        <rFont val="Times New Roman"/>
        <family val="1"/>
      </rPr>
      <t xml:space="preserve"> or is expected to achieve only some of its major outcomes/outputs.</t>
    </r>
  </si>
  <si>
    <r>
      <t xml:space="preserve">Project actions/activities planned for current reporting period  are </t>
    </r>
    <r>
      <rPr>
        <b/>
        <sz val="10"/>
        <rFont val="Times New Roman"/>
        <family val="1"/>
      </rPr>
      <t>not</t>
    </r>
    <r>
      <rPr>
        <sz val="10"/>
        <rFont val="Times New Roman"/>
        <family val="1"/>
      </rPr>
      <t xml:space="preserve"> progressing on track to achieve most of its major outcomes/outputs.</t>
    </r>
  </si>
  <si>
    <r>
      <t xml:space="preserve">Project actions/activities planned for current reporting period  are </t>
    </r>
    <r>
      <rPr>
        <b/>
        <sz val="10"/>
        <rFont val="Times New Roman"/>
        <family val="1"/>
      </rPr>
      <t>not</t>
    </r>
    <r>
      <rPr>
        <sz val="10"/>
        <rFont val="Times New Roman"/>
        <family val="1"/>
      </rPr>
      <t xml:space="preserve"> on track and shows that it is </t>
    </r>
    <r>
      <rPr>
        <b/>
        <sz val="10"/>
        <rFont val="Times New Roman"/>
        <family val="1"/>
      </rPr>
      <t>failing</t>
    </r>
    <r>
      <rPr>
        <sz val="10"/>
        <rFont val="Times New Roman"/>
        <family val="1"/>
      </rPr>
      <t xml:space="preserve"> to achieve, and is not expected to achieve, any of its outcomes/outputs.</t>
    </r>
  </si>
  <si>
    <t>magatte_ba@hotmail.com</t>
  </si>
  <si>
    <t>diorsidibe@yahoo.fr</t>
  </si>
  <si>
    <t>02 October 2018</t>
  </si>
  <si>
    <t>Financial information PPR 1:  cumulative from project start to 23 October 2018</t>
  </si>
  <si>
    <t>Estimated cumulative total disbursement as of 06 December 2017 (reporting is done according to the rate of receipt of funds, one dollar is equivalent to 550.5 xof)</t>
  </si>
  <si>
    <t>Most of activiries planned currently is already take place. These are linked to the installation of oyster farms,  the plantation of palm and coconut groves as wall as the restoration of mangrove.  However, the activities related to the construction of dikes and the implementation of the automatic weather station accused some delay due the procurement procedures</t>
  </si>
  <si>
    <t>Moderate impact</t>
  </si>
  <si>
    <t xml:space="preserve">Two main delays were noted during the first year of project implementation. 
- The first noted delay is related to the establishment of the national steering committee. Indeed, given the institutional arrangements put in place at national level, a steering committee must be set up by ministerial order. This committee has the task of validating the PTBAs, the start-up and progress reports as well as the annual reports and the project closure report. Within the framework of this project, the creation of the steering committee took more than 5 months to be effective. As a result, the progress report as well as the PTBA for the first year could not be validated earlier. 
- The second delay noted is related to the procurement process mainly concerning the recruitment contract of the company in charge of the dyke rehabilitation works.
</t>
  </si>
  <si>
    <t>No particular changes were noted in the outputs. However, a few small changes were made, notably in relation to the acquisition of a fence for the nursery. In view of the fact that animals wander in the reforestation area, it was agreed to also fence in the coconut and oil palm plants.</t>
  </si>
  <si>
    <t xml:space="preserve">Gender was taken into account during the project formulation phase. Indeed, the results framework includes gender-specific indicators. Since the village of Dionewar is a society in which vulnerable groups including women are well included in the activities, it was not difficult to include gender in the project activities. As women are the main beneficiaries of the fisheries activities, they represented 86% of the people trained in aquaculture techniques. These trained persons will be the people who will operate the fish and oyster farms. It was therefore necessary to involve these people as soon as possible in order to ensure a good appropriation of the project activities and especially a sustainability of the project achievements.
The main indicators that highlight the role of women in the management of adaptation to climate change are the following:
- Involvement in training on aquaculture techniques and natural resource management
- Involvement in natural resource management committees
- Improving knowledge of climate change issues
Some indicators relate to the reporting period of year 2.
</t>
  </si>
  <si>
    <t xml:space="preserve">The procedure for recruiting the company responsible for carrying out the dike rehabilitation work took a long time. The executing agency which was to carry out the recruitment did not have all the technical skills to prepare the tender documents. Therefore, support from the CSE and a specialist in the field was needed to facilitate the preparation of the tender documents.
- A local project monitoring committee was established to ensure close monitoring of project activities. This committee is composed of the Mayor, the local technical services and the project executing agencies. The presence of this committee makes it possible to identify delays in the implementation of the project and to define solutions to overcome them.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</si>
</sst>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dd\-mmm\-yyyy"/>
    <numFmt numFmtId="166" formatCode="_-* #,##0\ _€_-;\-* #,##0\ _€_-;_-* &quot;-&quot;??\ _€_-;_-@_-"/>
  </numFmts>
  <fonts count="70"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sz val="11"/>
      <color rgb="FFFF0000"/>
      <name val="Calibri"/>
      <family val="2"/>
      <scheme val="minor"/>
    </font>
    <font>
      <b/>
      <sz val="11"/>
      <color theme="1"/>
      <name val="Calibri"/>
      <family val="2"/>
      <scheme val="minor"/>
    </font>
    <font>
      <b/>
      <i/>
      <sz val="11"/>
      <color theme="1"/>
      <name val="Times New Roman"/>
      <family val="1"/>
    </font>
    <font>
      <b/>
      <sz val="16"/>
      <color theme="1"/>
      <name val="Times New Roman"/>
      <family val="1"/>
    </font>
    <font>
      <sz val="8"/>
      <color rgb="FF000000"/>
      <name val="Segoe UI"/>
      <family val="2"/>
    </font>
    <font>
      <i/>
      <sz val="9"/>
      <color theme="1"/>
      <name val="Times New Roman"/>
      <family val="1"/>
    </font>
    <font>
      <b/>
      <sz val="10"/>
      <name val="Times New Roman"/>
      <family val="1"/>
    </font>
    <font>
      <b/>
      <i/>
      <sz val="9"/>
      <name val="Times New Roman"/>
      <family val="1"/>
    </font>
    <font>
      <i/>
      <sz val="10"/>
      <name val="Times New Roman"/>
      <family val="1"/>
    </font>
    <font>
      <sz val="11"/>
      <name val="Calibri"/>
      <family val="2"/>
      <scheme val="minor"/>
    </font>
    <font>
      <b/>
      <sz val="9"/>
      <name val="Calibri"/>
      <family val="2"/>
      <scheme val="minor"/>
    </font>
    <font>
      <sz val="11"/>
      <color theme="1"/>
      <name val="Calibri"/>
      <family val="2"/>
      <scheme val="minor"/>
    </font>
    <font>
      <sz val="10"/>
      <color theme="1"/>
      <name val="Times New Roman"/>
      <family val="1"/>
    </font>
    <font>
      <u/>
      <sz val="11"/>
      <name val="Times New Roman"/>
      <family val="1"/>
    </font>
    <font>
      <i/>
      <sz val="11"/>
      <color rgb="FFFF0000"/>
      <name val="Times New Roman"/>
      <family val="1"/>
    </font>
    <font>
      <b/>
      <i/>
      <sz val="11"/>
      <color rgb="FFFF0000"/>
      <name val="Times New Roman"/>
      <family val="1"/>
    </font>
    <font>
      <sz val="9"/>
      <color indexed="8"/>
      <name val="Times New Roman"/>
      <family val="1"/>
    </font>
    <font>
      <sz val="12"/>
      <name val="Calibri"/>
      <family val="2"/>
      <scheme val="minor"/>
    </font>
    <font>
      <b/>
      <sz val="12"/>
      <name val="Calibri"/>
      <family val="2"/>
      <scheme val="minor"/>
    </font>
    <font>
      <sz val="12"/>
      <color indexed="8"/>
      <name val="Calibri"/>
      <family val="2"/>
      <scheme val="minor"/>
    </font>
    <font>
      <b/>
      <sz val="12"/>
      <color indexed="8"/>
      <name val="Calibri"/>
      <family val="2"/>
      <scheme val="minor"/>
    </font>
    <font>
      <sz val="12"/>
      <color theme="1"/>
      <name val="Calibri"/>
      <family val="2"/>
      <scheme val="minor"/>
    </font>
    <font>
      <u/>
      <sz val="11"/>
      <color theme="10"/>
      <name val="Calibri"/>
      <family val="2"/>
      <scheme val="minor"/>
    </font>
    <font>
      <u/>
      <sz val="11"/>
      <color theme="11"/>
      <name val="Calibri"/>
      <family val="2"/>
      <scheme val="minor"/>
    </font>
    <font>
      <sz val="10"/>
      <color indexed="8"/>
      <name val="Times New Roman"/>
      <family val="1"/>
    </font>
    <font>
      <sz val="9"/>
      <name val="Times New Roman"/>
      <family val="1"/>
    </font>
    <font>
      <b/>
      <sz val="14"/>
      <name val="Times New Roman"/>
      <family val="1"/>
    </font>
  </fonts>
  <fills count="1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
      <patternFill patternType="solid">
        <fgColor rgb="FFFFFFFF"/>
        <bgColor rgb="FF000000"/>
      </patternFill>
    </fill>
  </fills>
  <borders count="69">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diagonal/>
    </border>
    <border>
      <left style="medium">
        <color auto="1"/>
      </left>
      <right style="thin">
        <color auto="1"/>
      </right>
      <top/>
      <bottom/>
      <diagonal/>
    </border>
    <border>
      <left style="thin">
        <color auto="1"/>
      </left>
      <right/>
      <top/>
      <bottom/>
      <diagonal/>
    </border>
    <border>
      <left style="thin">
        <color auto="1"/>
      </left>
      <right style="medium">
        <color auto="1"/>
      </right>
      <top/>
      <bottom/>
      <diagonal/>
    </border>
  </borders>
  <cellStyleXfs count="8">
    <xf numFmtId="0" fontId="0" fillId="0" borderId="0"/>
    <xf numFmtId="0" fontId="17" fillId="0" borderId="0" applyNumberFormat="0" applyFill="0" applyBorder="0" applyAlignment="0" applyProtection="0">
      <alignment vertical="top"/>
      <protection locked="0"/>
    </xf>
    <xf numFmtId="0" fontId="30" fillId="6" borderId="0" applyNumberFormat="0" applyBorder="0" applyAlignment="0" applyProtection="0"/>
    <xf numFmtId="0" fontId="31" fillId="7" borderId="0" applyNumberFormat="0" applyBorder="0" applyAlignment="0" applyProtection="0"/>
    <xf numFmtId="0" fontId="32" fillId="8" borderId="0" applyNumberFormat="0" applyBorder="0" applyAlignment="0" applyProtection="0"/>
    <xf numFmtId="164" fontId="54" fillId="0" borderId="0" applyFon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857">
    <xf numFmtId="0" fontId="0" fillId="0" borderId="0" xfId="0"/>
    <xf numFmtId="0" fontId="18" fillId="0" borderId="0" xfId="0" applyFont="1" applyFill="1" applyProtection="1"/>
    <xf numFmtId="0" fontId="18" fillId="0" borderId="0" xfId="0" applyFont="1" applyProtection="1"/>
    <xf numFmtId="0" fontId="1" fillId="0" borderId="0" xfId="0" applyFont="1" applyFill="1" applyProtection="1"/>
    <xf numFmtId="0" fontId="3" fillId="0" borderId="0" xfId="0" applyFont="1" applyProtection="1"/>
    <xf numFmtId="0" fontId="5" fillId="0" borderId="0" xfId="0" applyFont="1" applyFill="1" applyProtection="1"/>
    <xf numFmtId="0" fontId="0" fillId="0" borderId="0" xfId="0" applyFill="1"/>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top" wrapText="1"/>
    </xf>
    <xf numFmtId="0" fontId="6" fillId="0" borderId="0" xfId="0" applyFont="1" applyFill="1" applyBorder="1" applyAlignment="1" applyProtection="1"/>
    <xf numFmtId="0" fontId="6"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5" fontId="1" fillId="2" borderId="4" xfId="0" applyNumberFormat="1" applyFont="1" applyFill="1" applyBorder="1" applyAlignment="1" applyProtection="1">
      <alignment horizontal="left"/>
      <protection locked="0"/>
    </xf>
    <xf numFmtId="0" fontId="18" fillId="0" borderId="0" xfId="0" applyFont="1" applyAlignment="1">
      <alignment horizontal="left" vertical="center"/>
    </xf>
    <xf numFmtId="0" fontId="18" fillId="0" borderId="0" xfId="0" applyFont="1"/>
    <xf numFmtId="0" fontId="18" fillId="0" borderId="0" xfId="0" applyFont="1" applyFill="1"/>
    <xf numFmtId="0" fontId="1" fillId="2" borderId="5"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2" borderId="7" xfId="0" applyFont="1" applyFill="1" applyBorder="1" applyAlignment="1" applyProtection="1">
      <alignment vertical="top" wrapText="1"/>
    </xf>
    <xf numFmtId="0" fontId="18"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18" fillId="0" borderId="0" xfId="0" applyFont="1" applyAlignment="1"/>
    <xf numFmtId="0" fontId="1" fillId="2" borderId="8" xfId="0" applyFont="1" applyFill="1" applyBorder="1" applyAlignment="1" applyProtection="1">
      <alignment vertical="top" wrapText="1"/>
    </xf>
    <xf numFmtId="0" fontId="1" fillId="2" borderId="9" xfId="0" applyFont="1" applyFill="1" applyBorder="1" applyAlignment="1" applyProtection="1">
      <alignment vertical="top" wrapText="1"/>
    </xf>
    <xf numFmtId="0" fontId="14" fillId="2" borderId="1" xfId="0" applyFont="1" applyFill="1" applyBorder="1" applyAlignment="1" applyProtection="1">
      <alignment vertical="top" wrapText="1"/>
    </xf>
    <xf numFmtId="0" fontId="14" fillId="2" borderId="1" xfId="0" applyFont="1" applyFill="1" applyBorder="1" applyAlignment="1" applyProtection="1">
      <alignment horizontal="center" vertical="top" wrapText="1"/>
    </xf>
    <xf numFmtId="0" fontId="13" fillId="2" borderId="15" xfId="0" applyFont="1" applyFill="1" applyBorder="1" applyAlignment="1" applyProtection="1">
      <alignment vertical="top" wrapText="1"/>
    </xf>
    <xf numFmtId="0" fontId="13" fillId="2" borderId="3" xfId="0" applyFont="1" applyFill="1" applyBorder="1" applyAlignment="1" applyProtection="1">
      <alignment vertical="top" wrapText="1"/>
    </xf>
    <xf numFmtId="0" fontId="13" fillId="2" borderId="4"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xf>
    <xf numFmtId="0" fontId="9"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3" fillId="3" borderId="23" xfId="0" applyFont="1" applyFill="1" applyBorder="1" applyAlignment="1" applyProtection="1">
      <alignment vertical="top" wrapText="1"/>
    </xf>
    <xf numFmtId="0" fontId="13" fillId="3" borderId="22" xfId="0" applyFont="1" applyFill="1" applyBorder="1" applyAlignment="1" applyProtection="1">
      <alignment vertical="top" wrapText="1"/>
    </xf>
    <xf numFmtId="0" fontId="13" fillId="3" borderId="0" xfId="0" applyFont="1" applyFill="1" applyBorder="1" applyProtection="1"/>
    <xf numFmtId="0" fontId="13" fillId="3" borderId="0" xfId="0" applyFont="1" applyFill="1" applyBorder="1" applyAlignment="1" applyProtection="1">
      <alignment vertical="top" wrapText="1"/>
    </xf>
    <xf numFmtId="0" fontId="14" fillId="3" borderId="0" xfId="0" applyFont="1" applyFill="1" applyBorder="1" applyAlignment="1" applyProtection="1">
      <alignment vertical="top" wrapText="1"/>
    </xf>
    <xf numFmtId="0" fontId="6" fillId="3" borderId="26" xfId="0" applyFont="1" applyFill="1" applyBorder="1" applyAlignment="1" applyProtection="1">
      <alignment vertical="top" wrapText="1"/>
    </xf>
    <xf numFmtId="0" fontId="18" fillId="3" borderId="19" xfId="0" applyFont="1" applyFill="1" applyBorder="1" applyAlignment="1">
      <alignment horizontal="left" vertical="center"/>
    </xf>
    <xf numFmtId="0" fontId="18" fillId="3" borderId="20" xfId="0" applyFont="1" applyFill="1" applyBorder="1" applyAlignment="1">
      <alignment horizontal="left" vertical="center"/>
    </xf>
    <xf numFmtId="0" fontId="18" fillId="3" borderId="20" xfId="0" applyFont="1" applyFill="1" applyBorder="1"/>
    <xf numFmtId="0" fontId="18" fillId="3" borderId="21" xfId="0" applyFont="1" applyFill="1" applyBorder="1"/>
    <xf numFmtId="0" fontId="18" fillId="3" borderId="22" xfId="0" applyFont="1" applyFill="1" applyBorder="1" applyAlignment="1">
      <alignment horizontal="left" vertical="center"/>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18" fillId="3" borderId="20" xfId="0" applyFont="1" applyFill="1" applyBorder="1" applyProtection="1"/>
    <xf numFmtId="0" fontId="18" fillId="3" borderId="21" xfId="0" applyFont="1" applyFill="1" applyBorder="1" applyProtection="1"/>
    <xf numFmtId="0" fontId="18" fillId="3" borderId="0" xfId="0" applyFont="1" applyFill="1" applyBorder="1" applyProtection="1"/>
    <xf numFmtId="0" fontId="18"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5"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0"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2" fillId="3" borderId="23" xfId="0" applyFont="1" applyFill="1" applyBorder="1" applyAlignment="1" applyProtection="1"/>
    <xf numFmtId="0" fontId="0" fillId="3" borderId="23" xfId="0" applyFill="1" applyBorder="1"/>
    <xf numFmtId="0" fontId="21" fillId="3" borderId="19" xfId="0" applyFont="1" applyFill="1" applyBorder="1" applyAlignment="1">
      <alignment vertical="center"/>
    </xf>
    <xf numFmtId="0" fontId="21" fillId="3" borderId="22" xfId="0" applyFont="1" applyFill="1" applyBorder="1" applyAlignment="1">
      <alignment vertical="center"/>
    </xf>
    <xf numFmtId="0" fontId="21" fillId="3" borderId="0" xfId="0" applyFont="1" applyFill="1" applyBorder="1" applyAlignment="1">
      <alignment vertical="center"/>
    </xf>
    <xf numFmtId="0" fontId="0" fillId="0" borderId="0" xfId="0" applyAlignment="1"/>
    <xf numFmtId="0" fontId="2" fillId="2" borderId="1"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1" fillId="3" borderId="26" xfId="0" applyFont="1" applyFill="1" applyBorder="1" applyAlignment="1" applyProtection="1">
      <alignment vertical="center"/>
    </xf>
    <xf numFmtId="0" fontId="2" fillId="3" borderId="27" xfId="0" applyFont="1" applyFill="1" applyBorder="1" applyAlignment="1" applyProtection="1">
      <alignment vertical="center" wrapText="1"/>
    </xf>
    <xf numFmtId="0" fontId="2"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1" fillId="2" borderId="29" xfId="0" applyFont="1" applyFill="1" applyBorder="1" applyAlignment="1" applyProtection="1">
      <alignment vertical="top" wrapText="1"/>
    </xf>
    <xf numFmtId="0" fontId="1" fillId="2" borderId="30" xfId="0" applyFont="1" applyFill="1" applyBorder="1" applyAlignment="1" applyProtection="1">
      <alignment vertical="top"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0" fillId="2" borderId="1" xfId="0" applyFill="1" applyBorder="1" applyAlignment="1"/>
    <xf numFmtId="0" fontId="10"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18" fillId="3" borderId="19" xfId="0" applyFont="1" applyFill="1" applyBorder="1"/>
    <xf numFmtId="0" fontId="18" fillId="3" borderId="22" xfId="0" applyFont="1" applyFill="1" applyBorder="1"/>
    <xf numFmtId="0" fontId="18" fillId="3" borderId="23" xfId="0" applyFont="1" applyFill="1" applyBorder="1"/>
    <xf numFmtId="0" fontId="22" fillId="3" borderId="0" xfId="0" applyFont="1" applyFill="1" applyBorder="1"/>
    <xf numFmtId="0" fontId="23" fillId="3" borderId="0" xfId="0" applyFont="1" applyFill="1" applyBorder="1"/>
    <xf numFmtId="0" fontId="22" fillId="0" borderId="28" xfId="0" applyFont="1" applyFill="1" applyBorder="1" applyAlignment="1">
      <alignment vertical="top" wrapText="1"/>
    </xf>
    <xf numFmtId="0" fontId="22" fillId="0" borderId="26" xfId="0" applyFont="1" applyFill="1" applyBorder="1" applyAlignment="1">
      <alignment vertical="top" wrapText="1"/>
    </xf>
    <xf numFmtId="0" fontId="22" fillId="0" borderId="27" xfId="0" applyFont="1" applyFill="1" applyBorder="1" applyAlignment="1">
      <alignment vertical="top" wrapText="1"/>
    </xf>
    <xf numFmtId="0" fontId="22" fillId="0" borderId="23" xfId="0" applyFont="1" applyFill="1" applyBorder="1" applyAlignment="1">
      <alignment vertical="top" wrapText="1"/>
    </xf>
    <xf numFmtId="0" fontId="22" fillId="0" borderId="1" xfId="0" applyFont="1" applyFill="1" applyBorder="1" applyAlignment="1">
      <alignment vertical="top" wrapText="1"/>
    </xf>
    <xf numFmtId="0" fontId="22" fillId="0" borderId="31" xfId="0" applyFont="1" applyFill="1" applyBorder="1" applyAlignment="1">
      <alignment vertical="top" wrapText="1"/>
    </xf>
    <xf numFmtId="0" fontId="22" fillId="0" borderId="1" xfId="0" applyFont="1" applyFill="1" applyBorder="1"/>
    <xf numFmtId="0" fontId="18" fillId="0" borderId="1" xfId="0" applyFont="1" applyFill="1" applyBorder="1" applyAlignment="1">
      <alignment vertical="top" wrapText="1"/>
    </xf>
    <xf numFmtId="0" fontId="18" fillId="3" borderId="25" xfId="0" applyFont="1" applyFill="1" applyBorder="1"/>
    <xf numFmtId="0" fontId="24" fillId="0" borderId="1" xfId="0" applyFont="1" applyFill="1" applyBorder="1" applyAlignment="1">
      <alignment horizontal="center" vertical="top" wrapText="1"/>
    </xf>
    <xf numFmtId="0" fontId="24" fillId="0" borderId="31" xfId="0" applyFont="1" applyFill="1" applyBorder="1" applyAlignment="1">
      <alignment horizontal="center" vertical="top" wrapText="1"/>
    </xf>
    <xf numFmtId="0" fontId="24" fillId="0" borderId="1" xfId="0" applyFont="1" applyFill="1" applyBorder="1" applyAlignment="1">
      <alignment horizontal="center" vertical="top"/>
    </xf>
    <xf numFmtId="0" fontId="1" fillId="2" borderId="2" xfId="0" applyFont="1" applyFill="1" applyBorder="1" applyAlignment="1" applyProtection="1">
      <alignment vertical="top" wrapText="1"/>
    </xf>
    <xf numFmtId="0" fontId="1" fillId="2" borderId="3" xfId="0" applyFont="1" applyFill="1" applyBorder="1" applyAlignment="1" applyProtection="1">
      <alignment vertical="top" wrapText="1"/>
    </xf>
    <xf numFmtId="0" fontId="2" fillId="3" borderId="0" xfId="0" applyFont="1" applyFill="1" applyBorder="1" applyAlignment="1" applyProtection="1">
      <alignment horizontal="left" vertical="center" wrapText="1"/>
    </xf>
    <xf numFmtId="0" fontId="18" fillId="0" borderId="0" xfId="0" applyFont="1" applyFill="1" applyAlignment="1" applyProtection="1">
      <alignment horizontal="right"/>
    </xf>
    <xf numFmtId="0" fontId="18" fillId="3" borderId="19" xfId="0" applyFont="1" applyFill="1" applyBorder="1" applyAlignment="1" applyProtection="1">
      <alignment horizontal="right"/>
    </xf>
    <xf numFmtId="0" fontId="18" fillId="3" borderId="20" xfId="0" applyFont="1" applyFill="1" applyBorder="1" applyAlignment="1" applyProtection="1">
      <alignment horizontal="right"/>
    </xf>
    <xf numFmtId="0" fontId="18" fillId="3" borderId="22" xfId="0" applyFont="1" applyFill="1" applyBorder="1" applyAlignment="1" applyProtection="1">
      <alignment horizontal="right"/>
    </xf>
    <xf numFmtId="0" fontId="18"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25"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1" fillId="2" borderId="34" xfId="0" applyFont="1" applyFill="1" applyBorder="1" applyAlignment="1" applyProtection="1">
      <alignment vertical="top" wrapText="1"/>
    </xf>
    <xf numFmtId="0" fontId="1" fillId="2" borderId="35" xfId="0" applyFont="1" applyFill="1" applyBorder="1" applyAlignment="1" applyProtection="1">
      <alignment vertical="top" wrapText="1"/>
    </xf>
    <xf numFmtId="0" fontId="1" fillId="2" borderId="33" xfId="0" applyFont="1" applyFill="1" applyBorder="1" applyAlignment="1" applyProtection="1">
      <alignment vertical="top" wrapText="1"/>
    </xf>
    <xf numFmtId="0" fontId="1" fillId="2" borderId="36" xfId="0" applyFont="1" applyFill="1" applyBorder="1" applyAlignment="1" applyProtection="1">
      <alignment vertical="top" wrapText="1"/>
    </xf>
    <xf numFmtId="0" fontId="1" fillId="2" borderId="1" xfId="0" applyFont="1" applyFill="1" applyBorder="1" applyAlignment="1" applyProtection="1">
      <alignment vertical="top" wrapText="1"/>
    </xf>
    <xf numFmtId="0" fontId="1" fillId="2" borderId="37" xfId="0" applyFont="1" applyFill="1" applyBorder="1" applyAlignment="1" applyProtection="1">
      <alignment vertical="top" wrapText="1"/>
    </xf>
    <xf numFmtId="0" fontId="1" fillId="2" borderId="18" xfId="0" applyFont="1" applyFill="1" applyBorder="1" applyAlignment="1" applyProtection="1">
      <alignment vertical="top" wrapText="1"/>
    </xf>
    <xf numFmtId="0" fontId="2" fillId="2" borderId="32" xfId="0" applyFont="1" applyFill="1" applyBorder="1" applyAlignment="1" applyProtection="1">
      <alignment horizontal="right" vertical="center" wrapText="1"/>
    </xf>
    <xf numFmtId="0" fontId="2" fillId="2" borderId="38"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25" fillId="3" borderId="1" xfId="0" applyFont="1" applyFill="1" applyBorder="1" applyAlignment="1">
      <alignment horizontal="center" vertical="center" wrapText="1"/>
    </xf>
    <xf numFmtId="0" fontId="18" fillId="3" borderId="24" xfId="0" applyFont="1" applyFill="1" applyBorder="1"/>
    <xf numFmtId="0" fontId="18" fillId="3" borderId="26" xfId="0" applyFont="1" applyFill="1" applyBorder="1"/>
    <xf numFmtId="0" fontId="0" fillId="0" borderId="0" xfId="0" applyProtection="1"/>
    <xf numFmtId="0" fontId="0" fillId="9" borderId="1" xfId="0" applyFill="1" applyBorder="1" applyProtection="1">
      <protection locked="0"/>
    </xf>
    <xf numFmtId="0" fontId="0" fillId="0" borderId="18" xfId="0" applyBorder="1" applyProtection="1"/>
    <xf numFmtId="0" fontId="35" fillId="11" borderId="56" xfId="0" applyFont="1" applyFill="1" applyBorder="1" applyAlignment="1" applyProtection="1">
      <alignment horizontal="left" vertical="center" wrapText="1"/>
    </xf>
    <xf numFmtId="0" fontId="35" fillId="11" borderId="11" xfId="0" applyFont="1" applyFill="1" applyBorder="1" applyAlignment="1" applyProtection="1">
      <alignment horizontal="left" vertical="center" wrapText="1"/>
    </xf>
    <xf numFmtId="0" fontId="35" fillId="11" borderId="9" xfId="0" applyFont="1" applyFill="1" applyBorder="1" applyAlignment="1" applyProtection="1">
      <alignment horizontal="left" vertical="center" wrapText="1"/>
    </xf>
    <xf numFmtId="0" fontId="36" fillId="0" borderId="10" xfId="0" applyFont="1" applyBorder="1" applyAlignment="1" applyProtection="1">
      <alignment horizontal="left" vertical="center"/>
    </xf>
    <xf numFmtId="0" fontId="36" fillId="0" borderId="59" xfId="0" applyFont="1" applyBorder="1" applyAlignment="1" applyProtection="1">
      <alignment horizontal="left" vertical="center"/>
    </xf>
    <xf numFmtId="0" fontId="32" fillId="12" borderId="11" xfId="4" applyFont="1" applyFill="1" applyBorder="1" applyAlignment="1" applyProtection="1">
      <alignment horizontal="center" vertical="center"/>
      <protection locked="0"/>
    </xf>
    <xf numFmtId="0" fontId="37" fillId="12" borderId="11" xfId="4" applyFont="1" applyFill="1" applyBorder="1" applyAlignment="1" applyProtection="1">
      <alignment horizontal="center" vertical="center"/>
      <protection locked="0"/>
    </xf>
    <xf numFmtId="0" fontId="37" fillId="12" borderId="7" xfId="4" applyFont="1" applyFill="1" applyBorder="1" applyAlignment="1" applyProtection="1">
      <alignment horizontal="center" vertical="center"/>
      <protection locked="0"/>
    </xf>
    <xf numFmtId="0" fontId="38" fillId="0" borderId="11" xfId="0" applyFont="1" applyBorder="1" applyAlignment="1" applyProtection="1">
      <alignment horizontal="left" vertical="center"/>
    </xf>
    <xf numFmtId="10" fontId="37" fillId="8" borderId="11" xfId="4" applyNumberFormat="1" applyFont="1" applyBorder="1" applyAlignment="1" applyProtection="1">
      <alignment horizontal="center" vertical="center"/>
      <protection locked="0"/>
    </xf>
    <xf numFmtId="10" fontId="37" fillId="8" borderId="7" xfId="4" applyNumberFormat="1" applyFont="1" applyBorder="1" applyAlignment="1" applyProtection="1">
      <alignment horizontal="center" vertical="center"/>
      <protection locked="0"/>
    </xf>
    <xf numFmtId="0" fontId="38" fillId="0" borderId="56" xfId="0" applyFont="1" applyBorder="1" applyAlignment="1" applyProtection="1">
      <alignment horizontal="left" vertical="center"/>
    </xf>
    <xf numFmtId="10" fontId="37" fillId="12" borderId="11" xfId="4" applyNumberFormat="1" applyFont="1" applyFill="1" applyBorder="1" applyAlignment="1" applyProtection="1">
      <alignment horizontal="center" vertical="center"/>
      <protection locked="0"/>
    </xf>
    <xf numFmtId="10" fontId="37"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35" fillId="11" borderId="52" xfId="0" applyFont="1" applyFill="1" applyBorder="1" applyAlignment="1" applyProtection="1">
      <alignment horizontal="center" vertical="center" wrapText="1"/>
    </xf>
    <xf numFmtId="0" fontId="35" fillId="11" borderId="11" xfId="0" applyFont="1" applyFill="1" applyBorder="1" applyAlignment="1" applyProtection="1">
      <alignment horizontal="center" vertical="center" wrapText="1"/>
    </xf>
    <xf numFmtId="0" fontId="35" fillId="11" borderId="7" xfId="0" applyFont="1" applyFill="1" applyBorder="1" applyAlignment="1" applyProtection="1">
      <alignment horizontal="center" vertical="center" wrapText="1"/>
    </xf>
    <xf numFmtId="0" fontId="39" fillId="8" borderId="11" xfId="4" applyFont="1" applyBorder="1" applyAlignment="1" applyProtection="1">
      <alignment horizontal="center" vertical="center"/>
      <protection locked="0"/>
    </xf>
    <xf numFmtId="0" fontId="39" fillId="8" borderId="7" xfId="4" applyFont="1" applyBorder="1" applyAlignment="1" applyProtection="1">
      <alignment horizontal="center" vertical="center"/>
      <protection locked="0"/>
    </xf>
    <xf numFmtId="0" fontId="39" fillId="12" borderId="11" xfId="4" applyFont="1" applyFill="1" applyBorder="1" applyAlignment="1" applyProtection="1">
      <alignment horizontal="center" vertical="center"/>
      <protection locked="0"/>
    </xf>
    <xf numFmtId="0" fontId="39" fillId="12" borderId="7" xfId="4" applyFont="1" applyFill="1" applyBorder="1" applyAlignment="1" applyProtection="1">
      <alignment horizontal="center" vertical="center"/>
      <protection locked="0"/>
    </xf>
    <xf numFmtId="0" fontId="0" fillId="0" borderId="0" xfId="0" applyBorder="1" applyProtection="1"/>
    <xf numFmtId="0" fontId="35" fillId="11" borderId="60" xfId="0" applyFont="1" applyFill="1" applyBorder="1" applyAlignment="1" applyProtection="1">
      <alignment horizontal="center" vertical="center"/>
    </xf>
    <xf numFmtId="0" fontId="35" fillId="11" borderId="56" xfId="0" applyFont="1" applyFill="1" applyBorder="1" applyAlignment="1" applyProtection="1">
      <alignment horizontal="center" vertical="center" wrapText="1"/>
    </xf>
    <xf numFmtId="0" fontId="32" fillId="8" borderId="11" xfId="4" applyBorder="1" applyAlignment="1" applyProtection="1">
      <alignment horizontal="center" vertical="center"/>
      <protection locked="0"/>
    </xf>
    <xf numFmtId="10" fontId="32" fillId="8" borderId="11" xfId="4" applyNumberFormat="1" applyBorder="1" applyAlignment="1" applyProtection="1">
      <alignment horizontal="center" vertical="center"/>
      <protection locked="0"/>
    </xf>
    <xf numFmtId="0" fontId="32" fillId="12" borderId="11" xfId="4" applyFill="1" applyBorder="1" applyAlignment="1" applyProtection="1">
      <alignment horizontal="center" vertical="center"/>
      <protection locked="0"/>
    </xf>
    <xf numFmtId="10" fontId="32" fillId="12" borderId="11" xfId="4" applyNumberFormat="1" applyFill="1" applyBorder="1" applyAlignment="1" applyProtection="1">
      <alignment horizontal="center" vertical="center"/>
      <protection locked="0"/>
    </xf>
    <xf numFmtId="0" fontId="35" fillId="11" borderId="30" xfId="0" applyFont="1" applyFill="1" applyBorder="1" applyAlignment="1" applyProtection="1">
      <alignment horizontal="center" vertical="center" wrapText="1"/>
    </xf>
    <xf numFmtId="0" fontId="35" fillId="11" borderId="53" xfId="0" applyFont="1" applyFill="1" applyBorder="1" applyAlignment="1" applyProtection="1">
      <alignment horizontal="center" vertical="center" wrapText="1"/>
    </xf>
    <xf numFmtId="0" fontId="39" fillId="12" borderId="53"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35" fillId="11" borderId="6" xfId="0" applyFont="1" applyFill="1" applyBorder="1" applyAlignment="1" applyProtection="1">
      <alignment horizontal="center" vertical="center" wrapText="1"/>
    </xf>
    <xf numFmtId="0" fontId="35" fillId="11" borderId="29" xfId="0" applyFont="1" applyFill="1" applyBorder="1" applyAlignment="1" applyProtection="1">
      <alignment horizontal="center" vertical="center"/>
    </xf>
    <xf numFmtId="0" fontId="32" fillId="8" borderId="11" xfId="4" applyBorder="1" applyAlignment="1" applyProtection="1">
      <alignment vertical="center" wrapText="1"/>
      <protection locked="0"/>
    </xf>
    <xf numFmtId="0" fontId="32" fillId="8" borderId="52" xfId="4" applyBorder="1" applyAlignment="1" applyProtection="1">
      <alignment vertical="center" wrapText="1"/>
      <protection locked="0"/>
    </xf>
    <xf numFmtId="0" fontId="32" fillId="12" borderId="11" xfId="4" applyFill="1" applyBorder="1" applyAlignment="1" applyProtection="1">
      <alignment vertical="center" wrapText="1"/>
      <protection locked="0"/>
    </xf>
    <xf numFmtId="0" fontId="32" fillId="12" borderId="52" xfId="4" applyFill="1" applyBorder="1" applyAlignment="1" applyProtection="1">
      <alignment vertical="center" wrapText="1"/>
      <protection locked="0"/>
    </xf>
    <xf numFmtId="0" fontId="32" fillId="8" borderId="56" xfId="4" applyBorder="1" applyAlignment="1" applyProtection="1">
      <alignment horizontal="center" vertical="center"/>
      <protection locked="0"/>
    </xf>
    <xf numFmtId="0" fontId="32" fillId="8" borderId="7" xfId="4" applyBorder="1" applyAlignment="1" applyProtection="1">
      <alignment horizontal="center" vertical="center"/>
      <protection locked="0"/>
    </xf>
    <xf numFmtId="0" fontId="32" fillId="12" borderId="56" xfId="4" applyFill="1" applyBorder="1" applyAlignment="1" applyProtection="1">
      <alignment horizontal="center" vertical="center"/>
      <protection locked="0"/>
    </xf>
    <xf numFmtId="0" fontId="32"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35" fillId="11" borderId="44" xfId="0" applyFont="1" applyFill="1" applyBorder="1" applyAlignment="1" applyProtection="1">
      <alignment horizontal="center" vertical="center"/>
    </xf>
    <xf numFmtId="0" fontId="32" fillId="8" borderId="7" xfId="4" applyBorder="1" applyAlignment="1" applyProtection="1">
      <alignment vertical="center" wrapText="1"/>
      <protection locked="0"/>
    </xf>
    <xf numFmtId="0" fontId="32" fillId="12" borderId="30" xfId="4" applyFill="1" applyBorder="1" applyAlignment="1" applyProtection="1">
      <alignment horizontal="center" vertical="center" wrapText="1"/>
      <protection locked="0"/>
    </xf>
    <xf numFmtId="0" fontId="32" fillId="12" borderId="56" xfId="4" applyFill="1" applyBorder="1" applyAlignment="1" applyProtection="1">
      <alignment horizontal="center" vertical="center" wrapText="1"/>
      <protection locked="0"/>
    </xf>
    <xf numFmtId="0" fontId="32" fillId="12" borderId="7" xfId="4" applyFill="1" applyBorder="1" applyAlignment="1" applyProtection="1">
      <alignment vertical="center" wrapText="1"/>
      <protection locked="0"/>
    </xf>
    <xf numFmtId="0" fontId="35" fillId="11" borderId="41" xfId="0" applyFont="1" applyFill="1" applyBorder="1" applyAlignment="1" applyProtection="1">
      <alignment horizontal="center" vertical="center"/>
    </xf>
    <xf numFmtId="0" fontId="35" fillId="11" borderId="10" xfId="0" applyFont="1" applyFill="1" applyBorder="1" applyAlignment="1" applyProtection="1">
      <alignment horizontal="center" vertical="center" wrapText="1"/>
    </xf>
    <xf numFmtId="0" fontId="32" fillId="8" borderId="35" xfId="4" applyBorder="1" applyAlignment="1" applyProtection="1">
      <protection locked="0"/>
    </xf>
    <xf numFmtId="10" fontId="32" fillId="8" borderId="40" xfId="4" applyNumberFormat="1" applyBorder="1" applyAlignment="1" applyProtection="1">
      <alignment horizontal="center" vertical="center"/>
      <protection locked="0"/>
    </xf>
    <xf numFmtId="0" fontId="32" fillId="12" borderId="35" xfId="4" applyFill="1" applyBorder="1" applyAlignment="1" applyProtection="1">
      <protection locked="0"/>
    </xf>
    <xf numFmtId="10" fontId="32" fillId="12" borderId="40" xfId="4" applyNumberFormat="1" applyFill="1" applyBorder="1" applyAlignment="1" applyProtection="1">
      <alignment horizontal="center" vertical="center"/>
      <protection locked="0"/>
    </xf>
    <xf numFmtId="0" fontId="35" fillId="11" borderId="30" xfId="0" applyFont="1" applyFill="1" applyBorder="1" applyAlignment="1" applyProtection="1">
      <alignment horizontal="center" vertical="center"/>
    </xf>
    <xf numFmtId="0" fontId="35" fillId="11" borderId="11" xfId="0" applyFont="1" applyFill="1" applyBorder="1" applyAlignment="1" applyProtection="1">
      <alignment horizontal="center" wrapText="1"/>
    </xf>
    <xf numFmtId="0" fontId="35" fillId="11" borderId="7" xfId="0" applyFont="1" applyFill="1" applyBorder="1" applyAlignment="1" applyProtection="1">
      <alignment horizontal="center" wrapText="1"/>
    </xf>
    <xf numFmtId="0" fontId="35" fillId="11" borderId="56" xfId="0" applyFont="1" applyFill="1" applyBorder="1" applyAlignment="1" applyProtection="1">
      <alignment horizontal="center" wrapText="1"/>
    </xf>
    <xf numFmtId="0" fontId="39" fillId="8" borderId="11" xfId="4" applyFont="1" applyBorder="1" applyAlignment="1" applyProtection="1">
      <alignment horizontal="center" vertical="center" wrapText="1"/>
      <protection locked="0"/>
    </xf>
    <xf numFmtId="0" fontId="39" fillId="12" borderId="11" xfId="4" applyFont="1" applyFill="1" applyBorder="1" applyAlignment="1" applyProtection="1">
      <alignment horizontal="center" vertical="center" wrapText="1"/>
      <protection locked="0"/>
    </xf>
    <xf numFmtId="0" fontId="32" fillId="8" borderId="30" xfId="4" applyBorder="1" applyAlignment="1" applyProtection="1">
      <alignment vertical="center"/>
      <protection locked="0"/>
    </xf>
    <xf numFmtId="0" fontId="32" fillId="8" borderId="0" xfId="4" applyProtection="1"/>
    <xf numFmtId="0" fontId="30" fillId="6" borderId="0" xfId="2" applyProtection="1"/>
    <xf numFmtId="0" fontId="31" fillId="7" borderId="0" xfId="3" applyProtection="1"/>
    <xf numFmtId="0" fontId="0" fillId="0" borderId="0" xfId="0" applyAlignment="1" applyProtection="1">
      <alignment wrapText="1"/>
    </xf>
    <xf numFmtId="0" fontId="19" fillId="3" borderId="20" xfId="0" applyFont="1" applyFill="1" applyBorder="1" applyAlignment="1">
      <alignment vertical="top" wrapText="1"/>
    </xf>
    <xf numFmtId="0" fontId="19" fillId="3" borderId="21" xfId="0" applyFont="1" applyFill="1" applyBorder="1" applyAlignment="1">
      <alignment vertical="top" wrapText="1"/>
    </xf>
    <xf numFmtId="0" fontId="17" fillId="3" borderId="25" xfId="1" applyFill="1" applyBorder="1" applyAlignment="1" applyProtection="1">
      <alignment vertical="top" wrapText="1"/>
    </xf>
    <xf numFmtId="0" fontId="17" fillId="3" borderId="26" xfId="1" applyFill="1" applyBorder="1" applyAlignment="1" applyProtection="1">
      <alignment vertical="top" wrapText="1"/>
    </xf>
    <xf numFmtId="0" fontId="35" fillId="11" borderId="30" xfId="0" applyFont="1" applyFill="1" applyBorder="1" applyAlignment="1" applyProtection="1">
      <alignment horizontal="center" vertical="center" wrapText="1"/>
    </xf>
    <xf numFmtId="0" fontId="32" fillId="12" borderId="53" xfId="4" applyFill="1" applyBorder="1" applyAlignment="1" applyProtection="1">
      <alignment horizontal="center" vertical="center"/>
      <protection locked="0"/>
    </xf>
    <xf numFmtId="0" fontId="0" fillId="10" borderId="1" xfId="0" applyFill="1" applyBorder="1" applyProtection="1"/>
    <xf numFmtId="0" fontId="32" fillId="12" borderId="56" xfId="4" applyFill="1" applyBorder="1" applyAlignment="1" applyProtection="1">
      <alignment vertical="center"/>
      <protection locked="0"/>
    </xf>
    <xf numFmtId="0" fontId="0" fillId="0" borderId="0" xfId="0" applyAlignment="1">
      <alignment vertical="center" wrapText="1"/>
    </xf>
    <xf numFmtId="0" fontId="41" fillId="0" borderId="1" xfId="0" applyFont="1" applyFill="1" applyBorder="1"/>
    <xf numFmtId="0" fontId="13" fillId="0" borderId="1" xfId="0" applyFont="1" applyFill="1" applyBorder="1" applyAlignment="1">
      <alignment vertical="top" wrapText="1"/>
    </xf>
    <xf numFmtId="0" fontId="0" fillId="0" borderId="0" xfId="0" applyAlignment="1">
      <alignment horizontal="left" vertical="top"/>
    </xf>
    <xf numFmtId="0" fontId="0" fillId="0" borderId="0" xfId="0" applyFill="1" applyAlignment="1">
      <alignment horizontal="left" vertical="top"/>
    </xf>
    <xf numFmtId="0" fontId="0" fillId="3" borderId="0" xfId="0" applyFill="1" applyAlignment="1">
      <alignment horizontal="left" vertical="top"/>
    </xf>
    <xf numFmtId="0" fontId="0" fillId="3" borderId="26" xfId="0" applyFill="1" applyBorder="1" applyAlignment="1">
      <alignment horizontal="left" vertical="top"/>
    </xf>
    <xf numFmtId="0" fontId="0" fillId="3" borderId="25" xfId="0" applyFill="1" applyBorder="1" applyAlignment="1">
      <alignment horizontal="left" vertical="top"/>
    </xf>
    <xf numFmtId="0" fontId="0" fillId="3" borderId="24" xfId="0" applyFill="1" applyBorder="1" applyAlignment="1">
      <alignment horizontal="left" vertical="top"/>
    </xf>
    <xf numFmtId="0" fontId="0" fillId="3" borderId="23" xfId="0" applyFill="1" applyBorder="1" applyAlignment="1">
      <alignment horizontal="left" vertical="top"/>
    </xf>
    <xf numFmtId="0" fontId="0" fillId="3" borderId="0" xfId="0" applyFill="1" applyBorder="1" applyAlignment="1">
      <alignment horizontal="left" vertical="top"/>
    </xf>
    <xf numFmtId="0" fontId="0" fillId="3" borderId="22" xfId="0" applyFill="1" applyBorder="1" applyAlignment="1">
      <alignment horizontal="left" vertical="top"/>
    </xf>
    <xf numFmtId="0" fontId="0" fillId="13" borderId="23" xfId="0" applyFill="1" applyBorder="1" applyAlignment="1">
      <alignment horizontal="left" vertical="top"/>
    </xf>
    <xf numFmtId="0" fontId="0" fillId="13" borderId="0" xfId="0" applyFill="1" applyBorder="1" applyAlignment="1">
      <alignment horizontal="left" vertical="top"/>
    </xf>
    <xf numFmtId="0" fontId="18" fillId="3" borderId="0" xfId="0" applyFont="1" applyFill="1" applyBorder="1" applyAlignment="1">
      <alignment horizontal="left" vertical="top" wrapText="1"/>
    </xf>
    <xf numFmtId="0" fontId="25" fillId="13" borderId="0" xfId="0" applyFont="1" applyFill="1" applyBorder="1"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0" fillId="3" borderId="0" xfId="0" applyFill="1" applyAlignment="1">
      <alignment horizontal="left" vertical="top" wrapText="1"/>
    </xf>
    <xf numFmtId="0" fontId="0" fillId="13" borderId="23" xfId="0" applyFill="1" applyBorder="1" applyAlignment="1">
      <alignment horizontal="left" vertical="top" wrapText="1"/>
    </xf>
    <xf numFmtId="0" fontId="0" fillId="13" borderId="0" xfId="0" applyFill="1" applyBorder="1" applyAlignment="1">
      <alignment horizontal="left" vertical="top" wrapText="1"/>
    </xf>
    <xf numFmtId="0" fontId="0" fillId="0" borderId="14" xfId="0" applyFill="1" applyBorder="1" applyAlignment="1">
      <alignment horizontal="left" vertical="top" wrapText="1"/>
    </xf>
    <xf numFmtId="0" fontId="0" fillId="0" borderId="13" xfId="0" applyFill="1" applyBorder="1" applyAlignment="1">
      <alignment horizontal="left" vertical="top" wrapText="1"/>
    </xf>
    <xf numFmtId="0" fontId="0" fillId="0" borderId="13" xfId="0" applyFill="1" applyBorder="1" applyAlignment="1">
      <alignment horizontal="left" vertical="top"/>
    </xf>
    <xf numFmtId="0" fontId="0" fillId="0" borderId="12" xfId="0" applyFill="1" applyBorder="1" applyAlignment="1">
      <alignment horizontal="left" vertical="center" wrapText="1"/>
    </xf>
    <xf numFmtId="0" fontId="18" fillId="0" borderId="7" xfId="0" applyFont="1" applyFill="1" applyBorder="1" applyAlignment="1">
      <alignment horizontal="left" vertical="top" wrapText="1"/>
    </xf>
    <xf numFmtId="0" fontId="18" fillId="0" borderId="11" xfId="0" applyFont="1" applyFill="1" applyBorder="1" applyAlignment="1">
      <alignment horizontal="left" vertical="top" wrapText="1"/>
    </xf>
    <xf numFmtId="0" fontId="18" fillId="0" borderId="11" xfId="0" applyFont="1" applyFill="1" applyBorder="1" applyAlignment="1">
      <alignment horizontal="left" vertical="top"/>
    </xf>
    <xf numFmtId="0" fontId="18" fillId="0" borderId="6" xfId="0" applyFont="1" applyFill="1" applyBorder="1" applyAlignment="1">
      <alignment horizontal="left" vertical="center" wrapText="1"/>
    </xf>
    <xf numFmtId="0" fontId="44" fillId="0" borderId="0" xfId="0" applyFont="1" applyAlignment="1">
      <alignment horizontal="left" vertical="top"/>
    </xf>
    <xf numFmtId="0" fontId="44" fillId="0" borderId="0" xfId="0" applyFont="1" applyAlignment="1">
      <alignment horizontal="left" vertical="top" wrapText="1"/>
    </xf>
    <xf numFmtId="0" fontId="44" fillId="0" borderId="0" xfId="0" applyFont="1" applyFill="1" applyAlignment="1">
      <alignment horizontal="left" vertical="top" wrapText="1"/>
    </xf>
    <xf numFmtId="0" fontId="44" fillId="3" borderId="0" xfId="0" applyFont="1" applyFill="1" applyAlignment="1">
      <alignment horizontal="left" vertical="top" wrapText="1"/>
    </xf>
    <xf numFmtId="0" fontId="44" fillId="13" borderId="23" xfId="0" applyFont="1" applyFill="1" applyBorder="1" applyAlignment="1">
      <alignment horizontal="left" vertical="top" wrapText="1"/>
    </xf>
    <xf numFmtId="0" fontId="44" fillId="13" borderId="0" xfId="0" applyFont="1" applyFill="1" applyBorder="1" applyAlignment="1">
      <alignment horizontal="left" vertical="top" wrapText="1"/>
    </xf>
    <xf numFmtId="0" fontId="25" fillId="0" borderId="9"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8" xfId="0" applyFont="1" applyFill="1" applyBorder="1" applyAlignment="1">
      <alignment horizontal="left" vertical="center" wrapText="1"/>
    </xf>
    <xf numFmtId="0" fontId="44" fillId="3" borderId="22" xfId="0" applyFont="1" applyFill="1" applyBorder="1" applyAlignment="1">
      <alignment horizontal="left" vertical="top"/>
    </xf>
    <xf numFmtId="0" fontId="44" fillId="0" borderId="0" xfId="0" applyFont="1" applyFill="1" applyAlignment="1">
      <alignment horizontal="left" vertical="top"/>
    </xf>
    <xf numFmtId="0" fontId="18" fillId="13" borderId="0" xfId="0" applyFont="1" applyFill="1" applyBorder="1" applyAlignment="1">
      <alignment horizontal="left" vertical="top" wrapText="1"/>
    </xf>
    <xf numFmtId="0" fontId="0" fillId="0" borderId="0" xfId="0" applyFill="1" applyAlignment="1">
      <alignment horizontal="left" vertical="center"/>
    </xf>
    <xf numFmtId="0" fontId="0" fillId="13" borderId="23" xfId="0" applyFill="1" applyBorder="1" applyAlignment="1">
      <alignment horizontal="left" vertical="center"/>
    </xf>
    <xf numFmtId="0" fontId="0" fillId="13" borderId="0" xfId="0" applyFill="1" applyBorder="1" applyAlignment="1">
      <alignment horizontal="left" vertical="center"/>
    </xf>
    <xf numFmtId="0" fontId="0" fillId="3" borderId="22" xfId="0" applyFill="1" applyBorder="1" applyAlignment="1">
      <alignment horizontal="left" vertical="center"/>
    </xf>
    <xf numFmtId="0" fontId="25" fillId="13" borderId="0" xfId="0" applyFont="1" applyFill="1" applyBorder="1" applyAlignment="1">
      <alignment horizontal="left" vertical="top" wrapText="1"/>
    </xf>
    <xf numFmtId="0" fontId="44" fillId="3" borderId="0" xfId="0" applyFont="1" applyFill="1" applyAlignment="1">
      <alignment horizontal="left" vertical="top"/>
    </xf>
    <xf numFmtId="0" fontId="44" fillId="13" borderId="23" xfId="0" applyFont="1" applyFill="1" applyBorder="1" applyAlignment="1">
      <alignment horizontal="left" vertical="top"/>
    </xf>
    <xf numFmtId="0" fontId="44" fillId="13" borderId="0" xfId="0" applyFont="1" applyFill="1" applyBorder="1" applyAlignment="1">
      <alignment horizontal="left" vertical="top"/>
    </xf>
    <xf numFmtId="0" fontId="18" fillId="0" borderId="0" xfId="0" applyFont="1" applyAlignment="1">
      <alignment horizontal="left" vertical="top"/>
    </xf>
    <xf numFmtId="0" fontId="18" fillId="0" borderId="0" xfId="0" applyFont="1" applyFill="1" applyAlignment="1">
      <alignment horizontal="left" vertical="top"/>
    </xf>
    <xf numFmtId="0" fontId="18" fillId="3" borderId="0" xfId="0" applyFont="1" applyFill="1" applyAlignment="1">
      <alignment horizontal="left" vertical="top"/>
    </xf>
    <xf numFmtId="0" fontId="18" fillId="13" borderId="23" xfId="0" applyFont="1" applyFill="1" applyBorder="1" applyAlignment="1">
      <alignment horizontal="left" vertical="top"/>
    </xf>
    <xf numFmtId="0" fontId="18" fillId="13" borderId="0" xfId="0" applyFont="1" applyFill="1" applyBorder="1" applyAlignment="1">
      <alignment horizontal="left" vertical="top"/>
    </xf>
    <xf numFmtId="0" fontId="18" fillId="3" borderId="22" xfId="0" applyFont="1" applyFill="1" applyBorder="1" applyAlignment="1">
      <alignment horizontal="left" vertical="top"/>
    </xf>
    <xf numFmtId="0" fontId="18" fillId="0" borderId="14" xfId="0" applyFont="1" applyFill="1" applyBorder="1" applyAlignment="1">
      <alignment horizontal="left" vertical="top" wrapText="1"/>
    </xf>
    <xf numFmtId="0" fontId="18" fillId="0" borderId="13" xfId="0" applyFont="1" applyFill="1" applyBorder="1" applyAlignment="1">
      <alignment horizontal="left" vertical="top" wrapText="1"/>
    </xf>
    <xf numFmtId="0" fontId="18" fillId="0" borderId="13"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25" fillId="0" borderId="8" xfId="0" applyFont="1" applyFill="1" applyBorder="1" applyAlignment="1">
      <alignment horizontal="left" vertical="top" wrapText="1"/>
    </xf>
    <xf numFmtId="0" fontId="25" fillId="0" borderId="32" xfId="0" applyFont="1" applyFill="1" applyBorder="1" applyAlignment="1">
      <alignment horizontal="left" vertical="center" wrapText="1"/>
    </xf>
    <xf numFmtId="0" fontId="0" fillId="13" borderId="23" xfId="0" applyFill="1" applyBorder="1"/>
    <xf numFmtId="0" fontId="0" fillId="13" borderId="0" xfId="0" applyFill="1" applyBorder="1"/>
    <xf numFmtId="0" fontId="0" fillId="13" borderId="21" xfId="0" applyFill="1" applyBorder="1" applyAlignment="1">
      <alignment horizontal="left" vertical="top"/>
    </xf>
    <xf numFmtId="0" fontId="0" fillId="13" borderId="20" xfId="0" applyFill="1" applyBorder="1" applyAlignment="1">
      <alignment horizontal="left" vertical="top"/>
    </xf>
    <xf numFmtId="0" fontId="0" fillId="3" borderId="19" xfId="0" applyFill="1" applyBorder="1" applyAlignment="1">
      <alignment horizontal="left" vertical="top"/>
    </xf>
    <xf numFmtId="0" fontId="18" fillId="3" borderId="26" xfId="0" applyFont="1" applyFill="1" applyBorder="1" applyAlignment="1">
      <alignment horizontal="left" vertical="top"/>
    </xf>
    <xf numFmtId="0" fontId="18" fillId="3" borderId="25" xfId="0" applyFont="1" applyFill="1" applyBorder="1" applyAlignment="1">
      <alignment horizontal="left" vertical="top"/>
    </xf>
    <xf numFmtId="0" fontId="18" fillId="3" borderId="24" xfId="0" applyFont="1" applyFill="1" applyBorder="1" applyAlignment="1">
      <alignment horizontal="left" vertical="top"/>
    </xf>
    <xf numFmtId="0" fontId="18" fillId="3" borderId="23" xfId="0" applyFont="1" applyFill="1" applyBorder="1" applyAlignment="1">
      <alignment horizontal="left" vertical="top"/>
    </xf>
    <xf numFmtId="0" fontId="18" fillId="3" borderId="0" xfId="0" applyFont="1" applyFill="1" applyBorder="1" applyAlignment="1">
      <alignment horizontal="left" vertical="top"/>
    </xf>
    <xf numFmtId="0" fontId="25" fillId="3" borderId="0" xfId="0" applyFont="1" applyFill="1" applyBorder="1" applyAlignment="1">
      <alignment horizontal="left" vertical="top"/>
    </xf>
    <xf numFmtId="0" fontId="25" fillId="3" borderId="0" xfId="0" applyFont="1" applyFill="1" applyBorder="1" applyAlignment="1">
      <alignment horizontal="left" vertical="top" wrapText="1"/>
    </xf>
    <xf numFmtId="0" fontId="25" fillId="0" borderId="40" xfId="0" applyFont="1" applyBorder="1" applyAlignment="1">
      <alignment horizontal="center" vertical="center"/>
    </xf>
    <xf numFmtId="0" fontId="25" fillId="0" borderId="7" xfId="0" applyFont="1" applyBorder="1" applyAlignment="1">
      <alignment horizontal="center" vertical="center" wrapText="1"/>
    </xf>
    <xf numFmtId="0" fontId="25" fillId="0" borderId="11" xfId="0" applyFont="1" applyBorder="1" applyAlignment="1">
      <alignment horizontal="center" vertical="center"/>
    </xf>
    <xf numFmtId="0" fontId="25" fillId="0" borderId="6" xfId="0" applyFont="1" applyBorder="1" applyAlignment="1">
      <alignment horizontal="center" vertical="center"/>
    </xf>
    <xf numFmtId="0" fontId="18" fillId="3" borderId="21" xfId="0" applyFont="1" applyFill="1" applyBorder="1" applyAlignment="1">
      <alignment horizontal="left" vertical="top"/>
    </xf>
    <xf numFmtId="0" fontId="18" fillId="3" borderId="20" xfId="0" applyFont="1" applyFill="1" applyBorder="1" applyAlignment="1">
      <alignment horizontal="left" vertical="top"/>
    </xf>
    <xf numFmtId="0" fontId="18" fillId="3" borderId="19" xfId="0" applyFont="1" applyFill="1" applyBorder="1" applyAlignment="1">
      <alignment horizontal="left" vertical="top"/>
    </xf>
    <xf numFmtId="0" fontId="18" fillId="0" borderId="0" xfId="0" applyFont="1" applyFill="1" applyAlignment="1">
      <alignment wrapText="1"/>
    </xf>
    <xf numFmtId="0" fontId="18" fillId="0" borderId="0" xfId="0" applyFont="1" applyFill="1" applyAlignment="1">
      <alignment horizontal="center" vertical="top"/>
    </xf>
    <xf numFmtId="0" fontId="18" fillId="0" borderId="0" xfId="0" applyFont="1" applyFill="1" applyAlignment="1">
      <alignment horizontal="left" vertical="top" wrapText="1"/>
    </xf>
    <xf numFmtId="0" fontId="18" fillId="13" borderId="26" xfId="0" applyFont="1" applyFill="1" applyBorder="1"/>
    <xf numFmtId="0" fontId="18" fillId="13" borderId="25" xfId="0" applyFont="1" applyFill="1" applyBorder="1" applyAlignment="1">
      <alignment horizontal="left" vertical="top" wrapText="1"/>
    </xf>
    <xf numFmtId="0" fontId="18" fillId="13" borderId="25" xfId="0" applyFont="1" applyFill="1" applyBorder="1" applyAlignment="1">
      <alignment horizontal="center" vertical="top"/>
    </xf>
    <xf numFmtId="0" fontId="18" fillId="13" borderId="24" xfId="0" applyFont="1" applyFill="1" applyBorder="1"/>
    <xf numFmtId="0" fontId="18" fillId="13" borderId="23" xfId="0" applyFont="1" applyFill="1" applyBorder="1"/>
    <xf numFmtId="0" fontId="25" fillId="0" borderId="12" xfId="0" applyFont="1" applyFill="1" applyBorder="1" applyAlignment="1">
      <alignment horizontal="center" vertical="center"/>
    </xf>
    <xf numFmtId="0" fontId="18" fillId="13" borderId="22" xfId="0" applyFont="1" applyFill="1" applyBorder="1"/>
    <xf numFmtId="0" fontId="25" fillId="0" borderId="6" xfId="0" applyFont="1" applyFill="1" applyBorder="1" applyAlignment="1">
      <alignment horizontal="center" vertical="center"/>
    </xf>
    <xf numFmtId="0" fontId="18" fillId="0" borderId="7" xfId="0" applyFont="1" applyFill="1" applyBorder="1" applyAlignment="1">
      <alignment wrapText="1"/>
    </xf>
    <xf numFmtId="0" fontId="25" fillId="13" borderId="9" xfId="0" applyFont="1" applyFill="1" applyBorder="1" applyAlignment="1">
      <alignment horizontal="center" vertical="center" wrapText="1"/>
    </xf>
    <xf numFmtId="0" fontId="25" fillId="13" borderId="8" xfId="0" applyFont="1" applyFill="1" applyBorder="1" applyAlignment="1">
      <alignment horizontal="center" vertical="center"/>
    </xf>
    <xf numFmtId="0" fontId="18" fillId="3" borderId="0" xfId="0" applyFont="1" applyFill="1"/>
    <xf numFmtId="0" fontId="18" fillId="13" borderId="0" xfId="0" applyFont="1" applyFill="1" applyBorder="1" applyAlignment="1">
      <alignment horizontal="center" vertical="top"/>
    </xf>
    <xf numFmtId="0" fontId="46" fillId="13" borderId="0" xfId="0" applyFont="1" applyFill="1" applyBorder="1" applyAlignment="1">
      <alignment horizontal="center"/>
    </xf>
    <xf numFmtId="0" fontId="18" fillId="13" borderId="21" xfId="0" applyFont="1" applyFill="1" applyBorder="1"/>
    <xf numFmtId="0" fontId="18" fillId="13" borderId="20" xfId="0" applyFont="1" applyFill="1" applyBorder="1" applyAlignment="1">
      <alignment wrapText="1"/>
    </xf>
    <xf numFmtId="0" fontId="18" fillId="13" borderId="20" xfId="0" applyFont="1" applyFill="1" applyBorder="1" applyAlignment="1">
      <alignment horizontal="center" vertical="top"/>
    </xf>
    <xf numFmtId="0" fontId="18" fillId="13" borderId="19" xfId="0" applyFont="1" applyFill="1" applyBorder="1"/>
    <xf numFmtId="0" fontId="43" fillId="8" borderId="11" xfId="4" applyFont="1" applyBorder="1" applyAlignment="1" applyProtection="1">
      <alignment horizontal="center" vertical="center"/>
      <protection locked="0"/>
    </xf>
    <xf numFmtId="10" fontId="43" fillId="8" borderId="11" xfId="4" applyNumberFormat="1" applyFont="1" applyBorder="1" applyAlignment="1" applyProtection="1">
      <alignment horizontal="center" vertical="center"/>
      <protection locked="0"/>
    </xf>
    <xf numFmtId="0" fontId="43" fillId="12" borderId="11" xfId="4" applyFont="1" applyFill="1" applyBorder="1" applyAlignment="1" applyProtection="1">
      <alignment horizontal="center" vertical="center"/>
      <protection locked="0"/>
    </xf>
    <xf numFmtId="10" fontId="43" fillId="12" borderId="11" xfId="4"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2" fillId="2" borderId="32"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22" fillId="2" borderId="28" xfId="0" applyFont="1" applyFill="1" applyBorder="1" applyAlignment="1">
      <alignment vertical="top" wrapText="1"/>
    </xf>
    <xf numFmtId="0" fontId="41" fillId="3" borderId="22" xfId="0" applyFont="1" applyFill="1" applyBorder="1" applyAlignment="1" applyProtection="1">
      <alignment horizontal="right"/>
    </xf>
    <xf numFmtId="0" fontId="26" fillId="3" borderId="0" xfId="0" applyFont="1" applyFill="1" applyBorder="1" applyAlignment="1" applyProtection="1">
      <alignment horizontal="right"/>
    </xf>
    <xf numFmtId="0" fontId="1" fillId="3" borderId="27" xfId="0" applyFont="1" applyFill="1" applyBorder="1" applyProtection="1"/>
    <xf numFmtId="0" fontId="18" fillId="0" borderId="1" xfId="0" applyFont="1" applyBorder="1" applyAlignment="1">
      <alignment wrapText="1"/>
    </xf>
    <xf numFmtId="0" fontId="18" fillId="3" borderId="27" xfId="0" applyFont="1" applyFill="1" applyBorder="1"/>
    <xf numFmtId="0" fontId="2" fillId="2" borderId="32"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18" fillId="0" borderId="31" xfId="0" applyFont="1" applyBorder="1" applyAlignment="1">
      <alignment horizontal="center" wrapText="1"/>
    </xf>
    <xf numFmtId="165" fontId="1" fillId="3" borderId="0" xfId="0" applyNumberFormat="1" applyFont="1" applyFill="1" applyBorder="1" applyAlignment="1" applyProtection="1">
      <alignment horizontal="left"/>
      <protection locked="0"/>
    </xf>
    <xf numFmtId="0" fontId="26" fillId="2" borderId="37" xfId="0" applyFont="1" applyFill="1" applyBorder="1" applyAlignment="1" applyProtection="1">
      <alignment horizontal="left"/>
    </xf>
    <xf numFmtId="0" fontId="1" fillId="2" borderId="14" xfId="0" applyFont="1" applyFill="1" applyBorder="1" applyAlignment="1" applyProtection="1">
      <alignment vertical="top" wrapText="1"/>
      <protection locked="0"/>
    </xf>
    <xf numFmtId="0" fontId="3" fillId="0" borderId="22" xfId="0" applyFont="1" applyBorder="1" applyProtection="1"/>
    <xf numFmtId="0" fontId="18" fillId="0" borderId="1" xfId="0" applyFont="1" applyBorder="1"/>
    <xf numFmtId="0" fontId="6" fillId="3" borderId="22" xfId="0" applyFont="1" applyFill="1" applyBorder="1" applyAlignment="1" applyProtection="1">
      <alignment vertical="top" wrapText="1"/>
    </xf>
    <xf numFmtId="0" fontId="6" fillId="0" borderId="20" xfId="0" applyFont="1" applyFill="1" applyBorder="1" applyAlignment="1" applyProtection="1">
      <alignment vertical="top" wrapText="1"/>
    </xf>
    <xf numFmtId="0" fontId="0" fillId="0" borderId="22" xfId="0" applyBorder="1"/>
    <xf numFmtId="0" fontId="10" fillId="3" borderId="0" xfId="0" applyFont="1" applyFill="1" applyBorder="1" applyAlignment="1" applyProtection="1">
      <alignment horizontal="left" vertical="center" wrapText="1"/>
    </xf>
    <xf numFmtId="0" fontId="10" fillId="2" borderId="17" xfId="0" applyFont="1" applyFill="1" applyBorder="1" applyAlignment="1" applyProtection="1">
      <alignment vertical="center" wrapText="1"/>
    </xf>
    <xf numFmtId="0" fontId="10" fillId="2" borderId="31" xfId="0" applyFont="1" applyFill="1" applyBorder="1" applyAlignment="1" applyProtection="1">
      <alignment vertical="center" wrapText="1"/>
    </xf>
    <xf numFmtId="0" fontId="15" fillId="2" borderId="43" xfId="0" applyFont="1" applyFill="1" applyBorder="1" applyAlignment="1" applyProtection="1">
      <alignment vertical="center" wrapText="1"/>
    </xf>
    <xf numFmtId="0" fontId="15" fillId="2" borderId="17" xfId="0" applyFont="1" applyFill="1" applyBorder="1" applyAlignment="1" applyProtection="1">
      <alignment vertical="center" wrapText="1"/>
    </xf>
    <xf numFmtId="0" fontId="26" fillId="2" borderId="23" xfId="0" applyFont="1" applyFill="1" applyBorder="1" applyAlignment="1" applyProtection="1">
      <alignment horizontal="left"/>
    </xf>
    <xf numFmtId="0" fontId="14" fillId="3" borderId="0" xfId="0" applyFont="1" applyFill="1" applyBorder="1" applyAlignment="1" applyProtection="1">
      <alignment horizontal="right"/>
    </xf>
    <xf numFmtId="0" fontId="41" fillId="2" borderId="50" xfId="0" applyFont="1" applyFill="1" applyBorder="1" applyAlignment="1" applyProtection="1">
      <alignment horizontal="left"/>
    </xf>
    <xf numFmtId="0" fontId="24" fillId="3" borderId="0" xfId="0" applyFont="1" applyFill="1" applyBorder="1" applyProtection="1"/>
    <xf numFmtId="0" fontId="13" fillId="3" borderId="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3" fontId="1" fillId="3" borderId="0" xfId="0" applyNumberFormat="1" applyFont="1" applyFill="1" applyBorder="1" applyAlignment="1" applyProtection="1">
      <alignment vertical="top" wrapText="1"/>
      <protection locked="0"/>
    </xf>
    <xf numFmtId="3" fontId="1" fillId="3" borderId="17" xfId="0" applyNumberFormat="1" applyFont="1" applyFill="1" applyBorder="1" applyAlignment="1" applyProtection="1">
      <alignment vertical="top" wrapText="1"/>
      <protection locked="0"/>
    </xf>
    <xf numFmtId="0" fontId="22" fillId="0" borderId="43" xfId="0" applyFont="1" applyFill="1" applyBorder="1"/>
    <xf numFmtId="0" fontId="13" fillId="3" borderId="22" xfId="0" applyFont="1" applyFill="1" applyBorder="1" applyAlignment="1" applyProtection="1">
      <alignment horizontal="right"/>
    </xf>
    <xf numFmtId="0" fontId="14" fillId="3" borderId="23" xfId="0" applyFont="1" applyFill="1" applyBorder="1" applyAlignment="1" applyProtection="1">
      <alignment horizontal="right"/>
    </xf>
    <xf numFmtId="0" fontId="49" fillId="2" borderId="8" xfId="0" applyFont="1" applyFill="1" applyBorder="1" applyAlignment="1" applyProtection="1">
      <alignment horizontal="right" wrapText="1"/>
    </xf>
    <xf numFmtId="0" fontId="49" fillId="2" borderId="5" xfId="0" applyFont="1" applyFill="1" applyBorder="1" applyAlignment="1" applyProtection="1">
      <alignment horizontal="right" wrapText="1"/>
    </xf>
    <xf numFmtId="0" fontId="49" fillId="2" borderId="6" xfId="0" applyFont="1" applyFill="1" applyBorder="1" applyAlignment="1" applyProtection="1">
      <alignment horizontal="right"/>
    </xf>
    <xf numFmtId="0" fontId="49" fillId="2" borderId="24" xfId="0" applyFont="1" applyFill="1" applyBorder="1" applyAlignment="1" applyProtection="1">
      <alignment horizontal="right" wrapText="1"/>
    </xf>
    <xf numFmtId="0" fontId="14" fillId="3" borderId="0" xfId="0" applyFont="1" applyFill="1" applyBorder="1" applyAlignment="1" applyProtection="1">
      <alignment wrapText="1"/>
    </xf>
    <xf numFmtId="0" fontId="14" fillId="3" borderId="23" xfId="0" applyFont="1" applyFill="1" applyBorder="1" applyAlignment="1" applyProtection="1">
      <alignment horizontal="left" vertical="center" wrapText="1"/>
    </xf>
    <xf numFmtId="0" fontId="13" fillId="2" borderId="3" xfId="0" applyFont="1" applyFill="1" applyBorder="1" applyAlignment="1" applyProtection="1">
      <alignment horizontal="left" vertical="top" wrapText="1"/>
    </xf>
    <xf numFmtId="0" fontId="13" fillId="2" borderId="4" xfId="0" applyFont="1" applyFill="1" applyBorder="1" applyAlignment="1" applyProtection="1">
      <alignment horizontal="left" vertical="top" wrapText="1"/>
    </xf>
    <xf numFmtId="0" fontId="13" fillId="0" borderId="25" xfId="0" applyFont="1" applyFill="1" applyBorder="1" applyAlignment="1">
      <alignment vertical="top" wrapText="1"/>
    </xf>
    <xf numFmtId="0" fontId="13" fillId="0" borderId="43" xfId="0" applyFont="1" applyFill="1" applyBorder="1" applyAlignment="1">
      <alignment vertical="top" wrapText="1"/>
    </xf>
    <xf numFmtId="0" fontId="22" fillId="2" borderId="1" xfId="0" applyFont="1" applyFill="1" applyBorder="1" applyAlignment="1">
      <alignment vertical="top" wrapText="1"/>
    </xf>
    <xf numFmtId="0" fontId="53" fillId="11" borderId="11" xfId="0" applyFont="1" applyFill="1" applyBorder="1" applyAlignment="1" applyProtection="1">
      <alignment horizontal="center" vertical="center" wrapText="1"/>
    </xf>
    <xf numFmtId="0" fontId="53" fillId="11" borderId="6" xfId="0" applyFont="1" applyFill="1" applyBorder="1" applyAlignment="1" applyProtection="1">
      <alignment horizontal="center" vertical="center" wrapText="1"/>
    </xf>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top" wrapText="1"/>
    </xf>
    <xf numFmtId="0" fontId="14" fillId="2" borderId="1" xfId="0" applyFont="1" applyFill="1" applyBorder="1" applyAlignment="1" applyProtection="1">
      <alignment horizontal="center" wrapText="1"/>
    </xf>
    <xf numFmtId="1" fontId="2" fillId="2" borderId="2" xfId="0" applyNumberFormat="1"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wrapText="1"/>
    </xf>
    <xf numFmtId="1" fontId="14" fillId="2" borderId="3" xfId="0" applyNumberFormat="1" applyFont="1" applyFill="1" applyBorder="1" applyAlignment="1" applyProtection="1">
      <alignment horizontal="center" vertical="center"/>
      <protection locked="0"/>
    </xf>
    <xf numFmtId="1" fontId="2" fillId="2" borderId="33" xfId="0" applyNumberFormat="1" applyFont="1" applyFill="1" applyBorder="1" applyAlignment="1" applyProtection="1">
      <alignment horizontal="center" vertical="center"/>
      <protection locked="0"/>
    </xf>
    <xf numFmtId="1" fontId="2" fillId="2" borderId="1" xfId="0" applyNumberFormat="1"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xf>
    <xf numFmtId="0" fontId="1" fillId="2" borderId="3" xfId="0" applyFont="1" applyFill="1" applyBorder="1" applyAlignment="1" applyProtection="1">
      <alignment horizontal="left" vertical="center"/>
    </xf>
    <xf numFmtId="0" fontId="1" fillId="2" borderId="2" xfId="0" applyFont="1" applyFill="1" applyBorder="1" applyAlignment="1" applyProtection="1">
      <alignment vertical="center" wrapText="1"/>
      <protection locked="0"/>
    </xf>
    <xf numFmtId="0" fontId="13" fillId="2" borderId="15" xfId="0" applyFont="1" applyFill="1" applyBorder="1" applyAlignment="1" applyProtection="1">
      <alignment horizontal="left" vertical="top" wrapText="1"/>
    </xf>
    <xf numFmtId="0" fontId="13" fillId="2" borderId="15"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xf>
    <xf numFmtId="0" fontId="13" fillId="2" borderId="3" xfId="0" applyFont="1" applyFill="1" applyBorder="1" applyAlignment="1" applyProtection="1">
      <alignment horizontal="left" vertical="center" wrapText="1"/>
    </xf>
    <xf numFmtId="0" fontId="55" fillId="0" borderId="34" xfId="0" applyFont="1" applyBorder="1" applyAlignment="1">
      <alignment horizontal="left" vertical="center" wrapText="1"/>
    </xf>
    <xf numFmtId="0" fontId="55" fillId="0" borderId="40" xfId="0" applyFont="1" applyBorder="1" applyAlignment="1">
      <alignment horizontal="left" vertical="center" wrapText="1"/>
    </xf>
    <xf numFmtId="0" fontId="55" fillId="0" borderId="40" xfId="0" applyFont="1" applyBorder="1" applyAlignment="1">
      <alignment horizontal="center" vertical="center" wrapText="1"/>
    </xf>
    <xf numFmtId="0" fontId="55" fillId="0" borderId="37" xfId="0" applyFont="1" applyBorder="1" applyAlignment="1">
      <alignment horizontal="center" vertical="center" wrapText="1"/>
    </xf>
    <xf numFmtId="0" fontId="14" fillId="2" borderId="1" xfId="0" applyFont="1" applyFill="1" applyBorder="1" applyAlignment="1" applyProtection="1">
      <alignment horizontal="center"/>
    </xf>
    <xf numFmtId="0" fontId="1" fillId="2" borderId="4" xfId="0" applyFont="1" applyFill="1" applyBorder="1" applyAlignment="1" applyProtection="1">
      <alignment horizontal="left" vertical="center"/>
    </xf>
    <xf numFmtId="0" fontId="41" fillId="0" borderId="6" xfId="0" applyFont="1" applyFill="1" applyBorder="1" applyAlignment="1">
      <alignment horizontal="left" vertical="center" wrapText="1"/>
    </xf>
    <xf numFmtId="0" fontId="41" fillId="0" borderId="11" xfId="0" applyFont="1" applyFill="1" applyBorder="1" applyAlignment="1">
      <alignment horizontal="left" vertical="top" wrapText="1"/>
    </xf>
    <xf numFmtId="0" fontId="55" fillId="0" borderId="14" xfId="0" applyFont="1" applyBorder="1" applyAlignment="1">
      <alignment horizontal="center" vertical="center" wrapText="1"/>
    </xf>
    <xf numFmtId="0" fontId="26" fillId="3" borderId="23" xfId="0" applyFont="1" applyFill="1" applyBorder="1" applyAlignment="1" applyProtection="1">
      <alignment horizontal="left" vertical="center" wrapText="1"/>
    </xf>
    <xf numFmtId="0" fontId="59" fillId="2" borderId="2" xfId="0" applyFont="1" applyFill="1" applyBorder="1" applyAlignment="1" applyProtection="1">
      <alignment horizontal="center" vertical="center" wrapText="1"/>
    </xf>
    <xf numFmtId="0" fontId="59" fillId="2" borderId="3" xfId="0" applyFont="1" applyFill="1" applyBorder="1" applyAlignment="1" applyProtection="1">
      <alignment horizontal="center" vertical="center" wrapText="1"/>
    </xf>
    <xf numFmtId="0" fontId="1" fillId="3" borderId="17" xfId="0" applyFont="1" applyFill="1" applyBorder="1" applyAlignment="1" applyProtection="1">
      <alignment vertical="center"/>
    </xf>
    <xf numFmtId="0" fontId="59" fillId="2" borderId="4" xfId="0" applyFont="1" applyFill="1" applyBorder="1" applyAlignment="1" applyProtection="1">
      <alignment horizontal="center" vertical="center" wrapText="1"/>
    </xf>
    <xf numFmtId="0" fontId="59" fillId="2" borderId="15" xfId="0" applyFont="1" applyFill="1" applyBorder="1" applyAlignment="1" applyProtection="1">
      <alignment horizontal="center" vertical="center" wrapText="1"/>
    </xf>
    <xf numFmtId="0" fontId="59" fillId="2" borderId="16" xfId="0" applyFont="1" applyFill="1" applyBorder="1" applyAlignment="1" applyProtection="1">
      <alignment horizontal="center" vertical="center" wrapText="1"/>
    </xf>
    <xf numFmtId="0" fontId="59" fillId="2" borderId="27" xfId="0" applyFont="1" applyFill="1" applyBorder="1" applyAlignment="1" applyProtection="1">
      <alignment horizontal="center" vertical="center" wrapText="1"/>
    </xf>
    <xf numFmtId="0" fontId="59" fillId="2" borderId="33" xfId="0" applyFont="1" applyFill="1" applyBorder="1" applyAlignment="1" applyProtection="1">
      <alignment horizontal="center" vertical="center" wrapText="1"/>
    </xf>
    <xf numFmtId="0" fontId="37" fillId="8" borderId="7" xfId="4" applyFont="1" applyBorder="1" applyAlignment="1" applyProtection="1">
      <alignment horizontal="center" vertical="center"/>
    </xf>
    <xf numFmtId="0" fontId="37" fillId="8" borderId="11" xfId="4" applyFont="1" applyBorder="1" applyAlignment="1" applyProtection="1">
      <alignment horizontal="center" vertical="center"/>
    </xf>
    <xf numFmtId="0" fontId="32" fillId="12" borderId="52" xfId="4" applyFill="1" applyBorder="1" applyAlignment="1" applyProtection="1">
      <alignment horizontal="center" vertical="center"/>
      <protection locked="0"/>
    </xf>
    <xf numFmtId="0" fontId="32" fillId="8" borderId="30" xfId="4" applyBorder="1" applyAlignment="1" applyProtection="1">
      <alignment horizontal="center" vertical="center" wrapText="1"/>
      <protection locked="0"/>
    </xf>
    <xf numFmtId="0" fontId="32" fillId="12" borderId="30" xfId="4" applyFill="1" applyBorder="1" applyAlignment="1" applyProtection="1">
      <alignment horizontal="center" vertical="center"/>
      <protection locked="0"/>
    </xf>
    <xf numFmtId="0" fontId="32" fillId="12" borderId="56" xfId="4" applyFill="1" applyBorder="1" applyAlignment="1" applyProtection="1">
      <alignment horizontal="center" vertical="center"/>
      <protection locked="0"/>
    </xf>
    <xf numFmtId="0" fontId="32" fillId="8" borderId="30" xfId="4" applyBorder="1" applyAlignment="1" applyProtection="1">
      <alignment horizontal="center" vertical="center"/>
      <protection locked="0"/>
    </xf>
    <xf numFmtId="0" fontId="32" fillId="12" borderId="6" xfId="4" applyFill="1" applyBorder="1" applyAlignment="1" applyProtection="1">
      <alignment horizontal="center" vertical="center"/>
      <protection locked="0"/>
    </xf>
    <xf numFmtId="0" fontId="32" fillId="8" borderId="11" xfId="4" applyFont="1" applyBorder="1" applyAlignment="1" applyProtection="1">
      <alignment horizontal="center" vertical="center"/>
      <protection locked="0"/>
    </xf>
    <xf numFmtId="0" fontId="32" fillId="8" borderId="35" xfId="4" applyBorder="1" applyAlignment="1" applyProtection="1">
      <alignment horizontal="center" vertical="center"/>
      <protection locked="0"/>
    </xf>
    <xf numFmtId="0" fontId="1" fillId="3" borderId="23" xfId="0" applyFont="1" applyFill="1" applyBorder="1" applyAlignment="1" applyProtection="1">
      <alignment horizontal="left" vertical="center" wrapText="1"/>
    </xf>
    <xf numFmtId="0" fontId="1" fillId="2" borderId="67" xfId="0" applyFont="1" applyFill="1" applyBorder="1" applyAlignment="1" applyProtection="1">
      <alignment vertical="top" wrapText="1"/>
    </xf>
    <xf numFmtId="0" fontId="1" fillId="2" borderId="27" xfId="0" applyFont="1" applyFill="1" applyBorder="1" applyAlignment="1" applyProtection="1">
      <alignment vertical="top" wrapText="1"/>
    </xf>
    <xf numFmtId="0" fontId="1" fillId="2" borderId="66" xfId="0" applyFont="1" applyFill="1" applyBorder="1" applyAlignment="1" applyProtection="1">
      <alignment vertical="top" wrapText="1"/>
    </xf>
    <xf numFmtId="0" fontId="1" fillId="2" borderId="68" xfId="0" applyFont="1" applyFill="1" applyBorder="1" applyAlignment="1" applyProtection="1">
      <alignment vertical="top" wrapText="1"/>
    </xf>
    <xf numFmtId="0" fontId="14" fillId="3" borderId="0" xfId="0" applyFont="1" applyFill="1" applyBorder="1" applyAlignment="1" applyProtection="1">
      <alignment horizontal="left"/>
    </xf>
    <xf numFmtId="0" fontId="25" fillId="0" borderId="10" xfId="0" applyFont="1" applyFill="1" applyBorder="1" applyAlignment="1">
      <alignment horizontal="center" vertical="center" wrapText="1"/>
    </xf>
    <xf numFmtId="0" fontId="3" fillId="0" borderId="8" xfId="0" applyFont="1" applyBorder="1" applyAlignment="1">
      <alignment vertical="center" wrapText="1"/>
    </xf>
    <xf numFmtId="166" fontId="13" fillId="2" borderId="37" xfId="5" applyNumberFormat="1" applyFont="1" applyFill="1" applyBorder="1" applyAlignment="1" applyProtection="1">
      <alignment vertical="top" wrapText="1"/>
    </xf>
    <xf numFmtId="0" fontId="13" fillId="2" borderId="2" xfId="0" applyFont="1" applyFill="1" applyBorder="1" applyAlignment="1" applyProtection="1">
      <alignment vertical="top" wrapText="1"/>
    </xf>
    <xf numFmtId="0" fontId="3" fillId="0" borderId="6" xfId="0" applyFont="1" applyBorder="1" applyAlignment="1">
      <alignment vertical="center" wrapText="1"/>
    </xf>
    <xf numFmtId="0" fontId="3" fillId="0" borderId="66" xfId="0" applyFont="1" applyBorder="1" applyAlignment="1">
      <alignment vertical="center" wrapText="1"/>
    </xf>
    <xf numFmtId="0" fontId="13" fillId="14" borderId="2" xfId="0" applyFont="1" applyFill="1" applyBorder="1" applyAlignment="1">
      <alignment vertical="top" wrapText="1"/>
    </xf>
    <xf numFmtId="0" fontId="3" fillId="0" borderId="34" xfId="0" applyFont="1" applyBorder="1" applyAlignment="1">
      <alignment vertical="center" wrapText="1"/>
    </xf>
    <xf numFmtId="0" fontId="3" fillId="0" borderId="11" xfId="0" applyFont="1" applyBorder="1" applyAlignment="1">
      <alignment vertical="center"/>
    </xf>
    <xf numFmtId="0" fontId="3" fillId="0" borderId="0" xfId="0" applyFont="1" applyAlignment="1">
      <alignment vertical="center"/>
    </xf>
    <xf numFmtId="0" fontId="3" fillId="0" borderId="11" xfId="0" applyFont="1" applyBorder="1" applyAlignment="1">
      <alignment vertical="center" wrapText="1"/>
    </xf>
    <xf numFmtId="0" fontId="14" fillId="2" borderId="32" xfId="0" applyFont="1" applyFill="1" applyBorder="1" applyAlignment="1" applyProtection="1">
      <alignment horizontal="left" vertical="center" wrapText="1"/>
    </xf>
    <xf numFmtId="166" fontId="13" fillId="2" borderId="39" xfId="5" applyNumberFormat="1" applyFont="1" applyFill="1" applyBorder="1" applyAlignment="1" applyProtection="1">
      <alignment vertical="top" wrapText="1"/>
    </xf>
    <xf numFmtId="0" fontId="14" fillId="2" borderId="38" xfId="0" applyFont="1" applyFill="1" applyBorder="1" applyAlignment="1" applyProtection="1">
      <alignment horizontal="center" vertical="center" wrapText="1"/>
    </xf>
    <xf numFmtId="0" fontId="14" fillId="2" borderId="39" xfId="0" applyFont="1" applyFill="1" applyBorder="1" applyAlignment="1" applyProtection="1">
      <alignment horizontal="center" vertical="center" wrapText="1"/>
    </xf>
    <xf numFmtId="166" fontId="14" fillId="2" borderId="18" xfId="5" applyNumberFormat="1" applyFont="1" applyFill="1" applyBorder="1" applyAlignment="1" applyProtection="1">
      <alignment vertical="top" wrapText="1"/>
    </xf>
    <xf numFmtId="165" fontId="13" fillId="2" borderId="4" xfId="0" applyNumberFormat="1" applyFont="1" applyFill="1" applyBorder="1" applyAlignment="1" applyProtection="1">
      <alignment horizontal="left"/>
      <protection locked="0"/>
    </xf>
    <xf numFmtId="0" fontId="0" fillId="13" borderId="20" xfId="0" applyFill="1" applyBorder="1" applyAlignment="1">
      <alignment horizontal="left" vertical="center"/>
    </xf>
    <xf numFmtId="0" fontId="0" fillId="13" borderId="0" xfId="0" applyFill="1" applyBorder="1" applyAlignment="1">
      <alignment vertical="center"/>
    </xf>
    <xf numFmtId="0" fontId="18" fillId="13" borderId="0" xfId="0" applyFont="1" applyFill="1" applyBorder="1" applyAlignment="1">
      <alignment horizontal="left" vertical="center"/>
    </xf>
    <xf numFmtId="0" fontId="44" fillId="13" borderId="0" xfId="0" applyFont="1" applyFill="1" applyBorder="1" applyAlignment="1">
      <alignment horizontal="left" vertical="center"/>
    </xf>
    <xf numFmtId="0" fontId="44" fillId="13" borderId="0" xfId="0" applyFont="1" applyFill="1" applyBorder="1" applyAlignment="1">
      <alignment horizontal="left" vertical="center" wrapText="1"/>
    </xf>
    <xf numFmtId="0" fontId="0" fillId="3" borderId="0" xfId="0" applyFill="1" applyBorder="1" applyAlignment="1">
      <alignment vertical="center"/>
    </xf>
    <xf numFmtId="0" fontId="0" fillId="0" borderId="13" xfId="0" applyFill="1" applyBorder="1" applyAlignment="1">
      <alignment horizontal="left" vertical="center" wrapText="1"/>
    </xf>
    <xf numFmtId="0" fontId="0" fillId="3" borderId="0" xfId="0" applyFill="1" applyBorder="1" applyAlignment="1">
      <alignment horizontal="left" vertical="center"/>
    </xf>
    <xf numFmtId="0" fontId="0" fillId="3" borderId="25" xfId="0" applyFill="1" applyBorder="1" applyAlignment="1">
      <alignment horizontal="left" vertical="center"/>
    </xf>
    <xf numFmtId="0" fontId="67" fillId="2" borderId="1" xfId="0" applyFont="1" applyFill="1" applyBorder="1" applyAlignment="1" applyProtection="1">
      <alignment vertical="center" wrapText="1"/>
    </xf>
    <xf numFmtId="0" fontId="67" fillId="2" borderId="1" xfId="0" applyFont="1" applyFill="1" applyBorder="1" applyAlignment="1" applyProtection="1">
      <alignment horizontal="center" vertical="center" wrapText="1"/>
    </xf>
    <xf numFmtId="0" fontId="67" fillId="3" borderId="0" xfId="0" applyFont="1" applyFill="1" applyBorder="1" applyAlignment="1" applyProtection="1">
      <alignment horizontal="left" vertical="center" wrapText="1"/>
    </xf>
    <xf numFmtId="0" fontId="67" fillId="5" borderId="0" xfId="0" applyFont="1" applyFill="1" applyBorder="1" applyAlignment="1" applyProtection="1">
      <alignment horizontal="right" vertical="center"/>
    </xf>
    <xf numFmtId="0" fontId="67" fillId="5" borderId="1" xfId="0" applyFont="1" applyFill="1" applyBorder="1" applyAlignment="1" applyProtection="1">
      <alignment horizontal="center" vertical="center"/>
    </xf>
    <xf numFmtId="0" fontId="3" fillId="2" borderId="2" xfId="0" applyFont="1" applyFill="1" applyBorder="1" applyAlignment="1" applyProtection="1">
      <alignment horizontal="left" vertical="top" wrapText="1"/>
    </xf>
    <xf numFmtId="0" fontId="3" fillId="2" borderId="3" xfId="0" applyFont="1" applyFill="1" applyBorder="1" applyAlignment="1" applyProtection="1">
      <alignment horizontal="left" vertical="top" wrapText="1"/>
    </xf>
    <xf numFmtId="0" fontId="3" fillId="2" borderId="22" xfId="0" applyFont="1" applyFill="1" applyBorder="1" applyAlignment="1" applyProtection="1">
      <alignment horizontal="left" vertical="top" wrapText="1"/>
    </xf>
    <xf numFmtId="0" fontId="67" fillId="2" borderId="2" xfId="0" applyFont="1" applyFill="1" applyBorder="1" applyAlignment="1" applyProtection="1">
      <alignment horizontal="left" vertical="top" wrapText="1"/>
    </xf>
    <xf numFmtId="0" fontId="67" fillId="2" borderId="3" xfId="0" applyFont="1" applyFill="1" applyBorder="1" applyAlignment="1" applyProtection="1">
      <alignment horizontal="left" vertical="top" wrapText="1"/>
    </xf>
    <xf numFmtId="0" fontId="67" fillId="2" borderId="4" xfId="0" applyFont="1" applyFill="1" applyBorder="1" applyAlignment="1" applyProtection="1">
      <alignment horizontal="left" vertical="top" wrapText="1"/>
    </xf>
    <xf numFmtId="0" fontId="10" fillId="2" borderId="3" xfId="1" applyFont="1" applyFill="1" applyBorder="1" applyAlignment="1" applyProtection="1">
      <protection locked="0"/>
    </xf>
    <xf numFmtId="0" fontId="4" fillId="2" borderId="3" xfId="0" applyFont="1" applyFill="1" applyBorder="1" applyProtection="1">
      <protection locked="0"/>
    </xf>
    <xf numFmtId="0" fontId="13" fillId="2" borderId="2" xfId="0" applyFont="1" applyFill="1" applyBorder="1" applyProtection="1">
      <protection locked="0"/>
    </xf>
    <xf numFmtId="0" fontId="13" fillId="0" borderId="6"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11" xfId="0" applyFont="1" applyFill="1" applyBorder="1" applyAlignment="1">
      <alignment horizontal="left" vertical="top" wrapText="1"/>
    </xf>
    <xf numFmtId="0" fontId="68" fillId="2" borderId="22" xfId="0" applyFont="1" applyFill="1" applyBorder="1" applyAlignment="1" applyProtection="1">
      <alignment horizontal="center" vertical="center" wrapText="1"/>
    </xf>
    <xf numFmtId="0" fontId="68" fillId="2" borderId="3" xfId="0" applyFont="1" applyFill="1" applyBorder="1" applyAlignment="1" applyProtection="1">
      <alignment horizontal="center" vertical="center" wrapText="1"/>
    </xf>
    <xf numFmtId="0" fontId="68" fillId="2" borderId="15" xfId="0" applyFont="1" applyFill="1" applyBorder="1" applyAlignment="1" applyProtection="1">
      <alignment horizontal="center" vertical="center" wrapText="1"/>
    </xf>
    <xf numFmtId="166" fontId="1" fillId="3" borderId="0" xfId="0" applyNumberFormat="1" applyFont="1" applyFill="1" applyBorder="1" applyAlignment="1" applyProtection="1">
      <alignment vertical="top" wrapText="1"/>
    </xf>
    <xf numFmtId="166" fontId="18" fillId="0" borderId="0" xfId="0" applyNumberFormat="1" applyFont="1"/>
    <xf numFmtId="0" fontId="14" fillId="3" borderId="22" xfId="0" applyFont="1" applyFill="1" applyBorder="1" applyAlignment="1" applyProtection="1">
      <alignment horizontal="right" wrapText="1"/>
    </xf>
    <xf numFmtId="0" fontId="14" fillId="3" borderId="0" xfId="0" applyFont="1" applyFill="1" applyBorder="1" applyAlignment="1" applyProtection="1">
      <alignment horizontal="right" wrapText="1"/>
    </xf>
    <xf numFmtId="0" fontId="2" fillId="2" borderId="16" xfId="0" applyFont="1" applyFill="1" applyBorder="1" applyAlignment="1" applyProtection="1">
      <alignment horizontal="center" vertical="center"/>
    </xf>
    <xf numFmtId="0" fontId="2" fillId="2" borderId="15" xfId="0" applyFont="1" applyFill="1" applyBorder="1" applyAlignment="1" applyProtection="1">
      <alignment horizontal="center" vertical="center"/>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14" fillId="3" borderId="23"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0" fontId="2" fillId="2" borderId="65" xfId="0" applyFont="1" applyFill="1" applyBorder="1" applyAlignment="1" applyProtection="1">
      <alignment horizontal="center" vertical="center"/>
    </xf>
    <xf numFmtId="0" fontId="2" fillId="2" borderId="24" xfId="0" applyFont="1" applyFill="1" applyBorder="1" applyAlignment="1" applyProtection="1">
      <alignment horizontal="center" vertical="center"/>
    </xf>
    <xf numFmtId="0" fontId="2" fillId="3" borderId="0" xfId="0" applyFont="1" applyFill="1" applyBorder="1" applyAlignment="1" applyProtection="1">
      <alignment horizontal="right" wrapText="1"/>
    </xf>
    <xf numFmtId="0" fontId="2" fillId="2" borderId="33" xfId="0" applyFont="1" applyFill="1" applyBorder="1" applyAlignment="1" applyProtection="1">
      <alignment horizontal="center" vertical="center"/>
    </xf>
    <xf numFmtId="0" fontId="14" fillId="3" borderId="22" xfId="0" applyFont="1" applyFill="1" applyBorder="1" applyAlignment="1" applyProtection="1">
      <alignment horizontal="center" vertical="center" wrapText="1"/>
    </xf>
    <xf numFmtId="0" fontId="14" fillId="3" borderId="23" xfId="0" applyFont="1" applyFill="1" applyBorder="1" applyAlignment="1" applyProtection="1">
      <alignment horizontal="center" vertical="center" wrapText="1"/>
    </xf>
    <xf numFmtId="0" fontId="2" fillId="3" borderId="25" xfId="0" applyFont="1" applyFill="1" applyBorder="1" applyAlignment="1" applyProtection="1">
      <alignment horizontal="left" vertical="center" wrapText="1"/>
    </xf>
    <xf numFmtId="0" fontId="10" fillId="3" borderId="0" xfId="0" applyFont="1" applyFill="1" applyBorder="1" applyAlignment="1" applyProtection="1">
      <alignment vertical="top" wrapText="1"/>
    </xf>
    <xf numFmtId="0" fontId="2" fillId="3" borderId="0" xfId="0" applyFont="1" applyFill="1" applyBorder="1" applyAlignment="1" applyProtection="1">
      <alignment horizontal="left" vertical="center" wrapText="1"/>
    </xf>
    <xf numFmtId="3" fontId="1" fillId="2" borderId="43"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0" fontId="1" fillId="2" borderId="43" xfId="0" applyFont="1" applyFill="1" applyBorder="1" applyAlignment="1" applyProtection="1">
      <alignment vertical="top" wrapText="1"/>
      <protection locked="0"/>
    </xf>
    <xf numFmtId="0" fontId="1" fillId="2" borderId="31" xfId="0" applyFont="1" applyFill="1" applyBorder="1" applyAlignment="1" applyProtection="1">
      <alignment vertical="top" wrapText="1"/>
      <protection locked="0"/>
    </xf>
    <xf numFmtId="0" fontId="2" fillId="2" borderId="43" xfId="0" applyFont="1" applyFill="1" applyBorder="1" applyAlignment="1" applyProtection="1">
      <alignment horizontal="center" vertical="top" wrapText="1"/>
    </xf>
    <xf numFmtId="0" fontId="2" fillId="2" borderId="31" xfId="0" applyFont="1" applyFill="1" applyBorder="1" applyAlignment="1" applyProtection="1">
      <alignment horizontal="center" vertical="top" wrapText="1"/>
    </xf>
    <xf numFmtId="0" fontId="12" fillId="2" borderId="43" xfId="0" applyFont="1" applyFill="1" applyBorder="1" applyAlignment="1" applyProtection="1">
      <alignment horizontal="center"/>
    </xf>
    <xf numFmtId="0" fontId="12" fillId="2" borderId="17" xfId="0" applyFont="1" applyFill="1" applyBorder="1" applyAlignment="1" applyProtection="1">
      <alignment horizontal="center"/>
    </xf>
    <xf numFmtId="0" fontId="12" fillId="2" borderId="31" xfId="0" applyFont="1" applyFill="1" applyBorder="1" applyAlignment="1" applyProtection="1">
      <alignment horizontal="center"/>
    </xf>
    <xf numFmtId="0" fontId="9" fillId="3" borderId="22" xfId="0" applyFont="1" applyFill="1" applyBorder="1" applyAlignment="1" applyProtection="1">
      <alignment horizontal="center" wrapText="1"/>
    </xf>
    <xf numFmtId="0" fontId="9" fillId="3" borderId="0" xfId="0" applyFont="1" applyFill="1" applyBorder="1" applyAlignment="1" applyProtection="1">
      <alignment horizontal="center" wrapText="1"/>
    </xf>
    <xf numFmtId="0" fontId="9" fillId="3" borderId="0" xfId="0" applyFont="1" applyFill="1" applyBorder="1" applyAlignment="1" applyProtection="1">
      <alignment horizontal="center"/>
    </xf>
    <xf numFmtId="0" fontId="4" fillId="3" borderId="0" xfId="0" applyFont="1" applyFill="1" applyBorder="1" applyAlignment="1" applyProtection="1">
      <alignment horizontal="left" vertical="top" wrapText="1"/>
    </xf>
    <xf numFmtId="0" fontId="14" fillId="3" borderId="0" xfId="0" applyFont="1" applyFill="1" applyBorder="1" applyAlignment="1" applyProtection="1">
      <alignment horizontal="left" vertical="center" wrapText="1"/>
    </xf>
    <xf numFmtId="3" fontId="1" fillId="2" borderId="43"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0" fontId="1" fillId="2" borderId="43" xfId="0" applyFont="1" applyFill="1" applyBorder="1" applyAlignment="1" applyProtection="1">
      <alignment horizontal="center" vertical="top" wrapText="1"/>
      <protection locked="0"/>
    </xf>
    <xf numFmtId="0" fontId="1" fillId="2" borderId="31" xfId="0" applyFont="1" applyFill="1" applyBorder="1" applyAlignment="1" applyProtection="1">
      <alignment horizontal="center" vertical="top" wrapText="1"/>
      <protection locked="0"/>
    </xf>
    <xf numFmtId="0" fontId="4" fillId="3"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26" fillId="0" borderId="0" xfId="0" applyFont="1" applyFill="1" applyBorder="1" applyAlignment="1" applyProtection="1">
      <alignment horizontal="left" vertical="center" wrapText="1"/>
    </xf>
    <xf numFmtId="0" fontId="1" fillId="3" borderId="0" xfId="0" applyFont="1" applyFill="1" applyBorder="1" applyAlignment="1" applyProtection="1">
      <alignment vertical="top" wrapText="1"/>
      <protection locked="0"/>
    </xf>
    <xf numFmtId="3" fontId="1" fillId="3" borderId="0" xfId="0" applyNumberFormat="1" applyFont="1" applyFill="1" applyBorder="1" applyAlignment="1" applyProtection="1">
      <alignment vertical="top" wrapText="1"/>
      <protection locked="0"/>
    </xf>
    <xf numFmtId="3" fontId="1" fillId="3" borderId="17"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top" wrapText="1"/>
    </xf>
    <xf numFmtId="166" fontId="14" fillId="2" borderId="36" xfId="0" applyNumberFormat="1" applyFont="1" applyFill="1" applyBorder="1" applyAlignment="1" applyProtection="1">
      <alignment horizontal="center" vertical="center" wrapText="1"/>
    </xf>
    <xf numFmtId="166" fontId="14" fillId="2" borderId="31" xfId="0" applyNumberFormat="1" applyFont="1" applyFill="1" applyBorder="1" applyAlignment="1" applyProtection="1">
      <alignment horizontal="center" vertical="center" wrapText="1"/>
    </xf>
    <xf numFmtId="0" fontId="13" fillId="2" borderId="43" xfId="0" applyFont="1" applyFill="1" applyBorder="1" applyAlignment="1" applyProtection="1">
      <alignment horizontal="center" vertical="top" wrapText="1"/>
      <protection locked="0"/>
    </xf>
    <xf numFmtId="0" fontId="13" fillId="2" borderId="31" xfId="0" applyFont="1" applyFill="1" applyBorder="1" applyAlignment="1" applyProtection="1">
      <alignment horizontal="center" vertical="top" wrapText="1"/>
      <protection locked="0"/>
    </xf>
    <xf numFmtId="3" fontId="1" fillId="2" borderId="43" xfId="0" applyNumberFormat="1" applyFont="1" applyFill="1" applyBorder="1" applyAlignment="1" applyProtection="1">
      <alignment horizontal="center" vertical="center" wrapText="1"/>
      <protection locked="0"/>
    </xf>
    <xf numFmtId="3" fontId="1" fillId="2" borderId="31" xfId="0" applyNumberFormat="1" applyFont="1" applyFill="1" applyBorder="1" applyAlignment="1" applyProtection="1">
      <alignment horizontal="center" vertical="center" wrapText="1"/>
      <protection locked="0"/>
    </xf>
    <xf numFmtId="0" fontId="69" fillId="2" borderId="43" xfId="0" applyFont="1" applyFill="1" applyBorder="1" applyAlignment="1" applyProtection="1">
      <alignment horizontal="center" vertical="center" wrapText="1"/>
    </xf>
    <xf numFmtId="0" fontId="69" fillId="2" borderId="17" xfId="0" applyFont="1" applyFill="1" applyBorder="1" applyAlignment="1" applyProtection="1">
      <alignment horizontal="center" vertical="center" wrapText="1"/>
    </xf>
    <xf numFmtId="0" fontId="69" fillId="2" borderId="31" xfId="0" applyFont="1" applyFill="1" applyBorder="1" applyAlignment="1" applyProtection="1">
      <alignment horizontal="center" vertical="center" wrapText="1"/>
    </xf>
    <xf numFmtId="0" fontId="13" fillId="3" borderId="22" xfId="0" applyFont="1" applyFill="1" applyBorder="1" applyAlignment="1" applyProtection="1">
      <alignment horizontal="center" wrapText="1"/>
    </xf>
    <xf numFmtId="0" fontId="14" fillId="3" borderId="0" xfId="0" applyFont="1" applyFill="1" applyBorder="1" applyAlignment="1" applyProtection="1">
      <alignment horizontal="left" vertical="top" wrapText="1"/>
    </xf>
    <xf numFmtId="0" fontId="13" fillId="3" borderId="0" xfId="0" applyFont="1" applyFill="1" applyBorder="1" applyAlignment="1" applyProtection="1">
      <alignment horizontal="center" wrapText="1"/>
    </xf>
    <xf numFmtId="0" fontId="10" fillId="3" borderId="0" xfId="0" applyFont="1" applyFill="1" applyBorder="1" applyAlignment="1" applyProtection="1">
      <alignment horizontal="left" vertical="top" wrapText="1"/>
    </xf>
    <xf numFmtId="0" fontId="18" fillId="0" borderId="0" xfId="0" applyFont="1" applyFill="1" applyBorder="1" applyAlignment="1">
      <alignment horizontal="center" vertical="top"/>
    </xf>
    <xf numFmtId="0" fontId="18" fillId="3" borderId="17" xfId="0" applyFont="1" applyFill="1" applyBorder="1" applyAlignment="1">
      <alignment horizontal="center" vertical="top"/>
    </xf>
    <xf numFmtId="0" fontId="25" fillId="0" borderId="2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6" fillId="0" borderId="0" xfId="0" applyFont="1" applyFill="1" applyBorder="1" applyAlignment="1" applyProtection="1">
      <alignment vertical="top" wrapText="1"/>
    </xf>
    <xf numFmtId="0" fontId="6" fillId="0" borderId="0" xfId="0" applyFont="1" applyFill="1" applyBorder="1" applyAlignment="1" applyProtection="1">
      <alignment vertical="top" wrapText="1"/>
      <protection locked="0"/>
    </xf>
    <xf numFmtId="0" fontId="7" fillId="0"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7" fillId="0" borderId="0" xfId="0" applyFont="1" applyFill="1" applyBorder="1" applyAlignment="1" applyProtection="1">
      <alignment horizontal="center" vertical="top" wrapText="1"/>
    </xf>
    <xf numFmtId="3" fontId="6" fillId="0" borderId="0" xfId="0" applyNumberFormat="1" applyFont="1" applyFill="1" applyBorder="1" applyAlignment="1" applyProtection="1">
      <alignment vertical="top" wrapText="1"/>
      <protection locked="0"/>
    </xf>
    <xf numFmtId="0" fontId="13" fillId="2" borderId="43" xfId="0" applyFont="1" applyFill="1" applyBorder="1" applyAlignment="1" applyProtection="1">
      <alignment horizontal="center" vertical="top" wrapText="1"/>
    </xf>
    <xf numFmtId="0" fontId="13" fillId="2" borderId="17" xfId="0" applyFont="1" applyFill="1" applyBorder="1" applyAlignment="1" applyProtection="1">
      <alignment horizontal="center" vertical="top" wrapText="1"/>
    </xf>
    <xf numFmtId="0" fontId="13" fillId="2" borderId="31" xfId="0" applyFont="1" applyFill="1" applyBorder="1" applyAlignment="1" applyProtection="1">
      <alignment horizontal="center" vertical="top" wrapText="1"/>
    </xf>
    <xf numFmtId="0" fontId="10" fillId="3" borderId="25" xfId="0" applyFont="1" applyFill="1" applyBorder="1" applyAlignment="1" applyProtection="1">
      <alignment horizontal="left" vertical="top" wrapText="1"/>
    </xf>
    <xf numFmtId="0" fontId="13" fillId="2" borderId="48" xfId="0" applyFont="1" applyFill="1" applyBorder="1" applyAlignment="1" applyProtection="1">
      <alignment horizontal="left" vertical="center" wrapText="1"/>
    </xf>
    <xf numFmtId="0" fontId="13" fillId="2" borderId="50" xfId="0" applyFont="1" applyFill="1" applyBorder="1" applyAlignment="1" applyProtection="1">
      <alignment horizontal="left" vertical="center" wrapText="1"/>
    </xf>
    <xf numFmtId="0" fontId="13" fillId="2" borderId="51" xfId="0" applyFont="1" applyFill="1" applyBorder="1" applyAlignment="1" applyProtection="1">
      <alignment horizontal="left" vertical="center" wrapText="1"/>
    </xf>
    <xf numFmtId="0" fontId="13" fillId="2" borderId="53" xfId="0" applyFont="1" applyFill="1" applyBorder="1" applyAlignment="1" applyProtection="1">
      <alignment horizontal="left" vertical="center" wrapText="1"/>
    </xf>
    <xf numFmtId="0" fontId="13" fillId="2" borderId="6" xfId="0" applyFont="1" applyFill="1" applyBorder="1" applyAlignment="1" applyProtection="1">
      <alignment horizontal="center" vertical="top" wrapText="1"/>
    </xf>
    <xf numFmtId="0" fontId="13" fillId="2" borderId="7" xfId="0" applyFont="1" applyFill="1" applyBorder="1" applyAlignment="1" applyProtection="1">
      <alignment horizontal="center" vertical="top" wrapText="1"/>
    </xf>
    <xf numFmtId="0" fontId="13" fillId="3" borderId="25" xfId="0" applyFont="1" applyFill="1" applyBorder="1" applyAlignment="1" applyProtection="1">
      <alignment horizontal="left" vertical="top" wrapText="1"/>
    </xf>
    <xf numFmtId="0" fontId="14" fillId="2" borderId="43" xfId="0" applyFont="1" applyFill="1" applyBorder="1" applyAlignment="1" applyProtection="1">
      <alignment horizontal="center" vertical="top" wrapText="1"/>
    </xf>
    <xf numFmtId="0" fontId="14" fillId="2" borderId="31" xfId="0" applyFont="1" applyFill="1" applyBorder="1" applyAlignment="1" applyProtection="1">
      <alignment horizontal="center" vertical="top" wrapText="1"/>
    </xf>
    <xf numFmtId="0" fontId="13" fillId="2" borderId="48" xfId="0" applyFont="1" applyFill="1" applyBorder="1" applyAlignment="1" applyProtection="1">
      <alignment horizontal="center" vertical="top" wrapText="1"/>
    </xf>
    <xf numFmtId="0" fontId="13" fillId="2" borderId="50" xfId="0" applyFont="1" applyFill="1" applyBorder="1" applyAlignment="1" applyProtection="1">
      <alignment horizontal="center" vertical="top" wrapText="1"/>
    </xf>
    <xf numFmtId="0" fontId="13" fillId="2" borderId="51" xfId="0" applyFont="1" applyFill="1" applyBorder="1" applyAlignment="1" applyProtection="1">
      <alignment horizontal="center" vertical="top" wrapText="1"/>
    </xf>
    <xf numFmtId="0" fontId="13" fillId="2" borderId="53" xfId="0" applyFont="1" applyFill="1" applyBorder="1" applyAlignment="1" applyProtection="1">
      <alignment horizontal="center" vertical="top" wrapText="1"/>
    </xf>
    <xf numFmtId="0" fontId="25" fillId="3" borderId="0" xfId="0" applyFont="1" applyFill="1" applyAlignment="1">
      <alignment horizontal="left" wrapText="1"/>
    </xf>
    <xf numFmtId="0" fontId="13" fillId="3" borderId="0" xfId="0" applyFont="1" applyFill="1" applyBorder="1" applyAlignment="1" applyProtection="1">
      <alignment horizontal="center"/>
    </xf>
    <xf numFmtId="0" fontId="14" fillId="2" borderId="32" xfId="0" applyFont="1" applyFill="1" applyBorder="1" applyAlignment="1" applyProtection="1">
      <alignment horizontal="center" vertical="top" wrapText="1"/>
    </xf>
    <xf numFmtId="0" fontId="14" fillId="2" borderId="18" xfId="0" applyFont="1" applyFill="1" applyBorder="1" applyAlignment="1" applyProtection="1">
      <alignment horizontal="center" vertical="top" wrapText="1"/>
    </xf>
    <xf numFmtId="0" fontId="13" fillId="2" borderId="6" xfId="0" applyFont="1" applyFill="1" applyBorder="1" applyAlignment="1" applyProtection="1">
      <alignment horizontal="left" vertical="center" wrapText="1"/>
    </xf>
    <xf numFmtId="0" fontId="13" fillId="2" borderId="7" xfId="0" applyFont="1" applyFill="1" applyBorder="1" applyAlignment="1" applyProtection="1">
      <alignment horizontal="left" vertical="center" wrapText="1"/>
    </xf>
    <xf numFmtId="0" fontId="25" fillId="3" borderId="0" xfId="0" applyFont="1" applyFill="1" applyAlignment="1">
      <alignment horizontal="left"/>
    </xf>
    <xf numFmtId="0" fontId="27" fillId="3" borderId="25" xfId="0" applyFont="1" applyFill="1" applyBorder="1" applyAlignment="1">
      <alignment horizontal="left"/>
    </xf>
    <xf numFmtId="0" fontId="13" fillId="2" borderId="45" xfId="0" applyFont="1" applyFill="1" applyBorder="1" applyAlignment="1" applyProtection="1">
      <alignment horizontal="center" vertical="top" wrapText="1"/>
    </xf>
    <xf numFmtId="0" fontId="13" fillId="2" borderId="47" xfId="0" applyFont="1" applyFill="1" applyBorder="1" applyAlignment="1" applyProtection="1">
      <alignment horizontal="center" vertical="top" wrapText="1"/>
    </xf>
    <xf numFmtId="0" fontId="13" fillId="2" borderId="51" xfId="0" applyFont="1" applyFill="1" applyBorder="1" applyAlignment="1" applyProtection="1">
      <alignment horizontal="left" vertical="top" wrapText="1"/>
    </xf>
    <xf numFmtId="0" fontId="13" fillId="2" borderId="53" xfId="0" applyFont="1" applyFill="1" applyBorder="1" applyAlignment="1" applyProtection="1">
      <alignment horizontal="left" vertical="top" wrapText="1"/>
    </xf>
    <xf numFmtId="0" fontId="46" fillId="0" borderId="43" xfId="0" applyFont="1" applyFill="1" applyBorder="1" applyAlignment="1">
      <alignment horizontal="center"/>
    </xf>
    <xf numFmtId="0" fontId="46" fillId="0" borderId="17" xfId="0" applyFont="1" applyFill="1" applyBorder="1" applyAlignment="1">
      <alignment horizontal="center"/>
    </xf>
    <xf numFmtId="0" fontId="46" fillId="0" borderId="31" xfId="0" applyFont="1" applyFill="1" applyBorder="1" applyAlignment="1">
      <alignment horizontal="center"/>
    </xf>
    <xf numFmtId="0" fontId="25" fillId="0" borderId="48" xfId="0" applyFont="1" applyFill="1" applyBorder="1" applyAlignment="1">
      <alignment horizontal="left" vertical="center" wrapText="1"/>
    </xf>
    <xf numFmtId="0" fontId="25" fillId="0" borderId="59" xfId="0" applyFont="1" applyFill="1" applyBorder="1" applyAlignment="1">
      <alignment horizontal="left" vertical="center" wrapText="1"/>
    </xf>
    <xf numFmtId="0" fontId="25" fillId="0" borderId="51" xfId="0" applyFont="1" applyFill="1" applyBorder="1" applyAlignment="1">
      <alignment horizontal="left" vertical="center" wrapText="1"/>
    </xf>
    <xf numFmtId="0" fontId="25" fillId="0" borderId="56" xfId="0" applyFont="1" applyFill="1" applyBorder="1" applyAlignment="1">
      <alignment horizontal="left" vertical="center" wrapText="1"/>
    </xf>
    <xf numFmtId="0" fontId="25" fillId="0" borderId="45" xfId="0" applyFont="1" applyFill="1" applyBorder="1" applyAlignment="1">
      <alignment horizontal="left" vertical="center" wrapText="1"/>
    </xf>
    <xf numFmtId="0" fontId="25" fillId="0" borderId="64" xfId="0" applyFont="1" applyFill="1" applyBorder="1" applyAlignment="1">
      <alignment horizontal="left" vertical="center" wrapText="1"/>
    </xf>
    <xf numFmtId="0" fontId="18" fillId="0" borderId="10"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63" xfId="0" applyFont="1" applyFill="1" applyBorder="1" applyAlignment="1">
      <alignment horizontal="center" vertical="top" wrapText="1"/>
    </xf>
    <xf numFmtId="0" fontId="18" fillId="0" borderId="18" xfId="0" applyFont="1" applyFill="1" applyBorder="1" applyAlignment="1">
      <alignment horizontal="center" vertical="top" wrapText="1"/>
    </xf>
    <xf numFmtId="0" fontId="0" fillId="0" borderId="10" xfId="0" applyFill="1" applyBorder="1" applyAlignment="1">
      <alignment horizontal="left" vertical="center" wrapText="1"/>
    </xf>
    <xf numFmtId="0" fontId="0" fillId="0" borderId="9" xfId="0" applyFill="1" applyBorder="1" applyAlignment="1">
      <alignment horizontal="left" vertical="center" wrapText="1"/>
    </xf>
    <xf numFmtId="0" fontId="0" fillId="0" borderId="11" xfId="0" applyFill="1" applyBorder="1" applyAlignment="1">
      <alignment horizontal="center" vertical="center"/>
    </xf>
    <xf numFmtId="0" fontId="0" fillId="0" borderId="7" xfId="0"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25" fillId="0" borderId="12"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0" fillId="0" borderId="13" xfId="0" applyFill="1" applyBorder="1" applyAlignment="1">
      <alignment horizontal="center" vertical="top"/>
    </xf>
    <xf numFmtId="0" fontId="0" fillId="0" borderId="14" xfId="0" applyFill="1" applyBorder="1" applyAlignment="1">
      <alignment horizontal="center" vertical="top"/>
    </xf>
    <xf numFmtId="0" fontId="0" fillId="0" borderId="10" xfId="0" applyFill="1" applyBorder="1" applyAlignment="1">
      <alignment horizontal="center" vertical="top"/>
    </xf>
    <xf numFmtId="0" fontId="0" fillId="0" borderId="9" xfId="0" applyFill="1" applyBorder="1" applyAlignment="1">
      <alignment horizontal="center" vertical="top"/>
    </xf>
    <xf numFmtId="0" fontId="25" fillId="0" borderId="8"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11" xfId="0" applyFont="1" applyFill="1" applyBorder="1" applyAlignment="1">
      <alignment horizontal="left" vertical="center" wrapText="1"/>
    </xf>
    <xf numFmtId="0" fontId="25" fillId="13" borderId="0" xfId="0" applyFont="1" applyFill="1" applyBorder="1" applyAlignment="1">
      <alignment horizontal="left" vertical="top" wrapText="1"/>
    </xf>
    <xf numFmtId="0" fontId="18" fillId="0" borderId="11" xfId="0" applyFont="1" applyFill="1" applyBorder="1" applyAlignment="1">
      <alignment horizontal="center" vertical="top" wrapText="1"/>
    </xf>
    <xf numFmtId="0" fontId="18" fillId="0" borderId="7" xfId="0" applyFont="1" applyFill="1" applyBorder="1" applyAlignment="1">
      <alignment horizontal="center" vertical="top" wrapText="1"/>
    </xf>
    <xf numFmtId="0" fontId="18" fillId="0" borderId="13" xfId="0" applyFont="1" applyFill="1" applyBorder="1" applyAlignment="1">
      <alignment horizontal="center" vertical="top" wrapText="1"/>
    </xf>
    <xf numFmtId="0" fontId="18" fillId="0" borderId="14" xfId="0" applyFont="1" applyFill="1" applyBorder="1" applyAlignment="1">
      <alignment horizontal="center" vertical="top" wrapText="1"/>
    </xf>
    <xf numFmtId="0" fontId="18" fillId="0" borderId="10" xfId="0" applyFont="1" applyFill="1" applyBorder="1" applyAlignment="1">
      <alignment horizontal="center" vertical="top" wrapText="1"/>
    </xf>
    <xf numFmtId="0" fontId="18" fillId="0" borderId="9" xfId="0" applyFont="1" applyFill="1" applyBorder="1" applyAlignment="1">
      <alignment horizontal="center" vertical="top" wrapText="1"/>
    </xf>
    <xf numFmtId="0" fontId="25" fillId="0" borderId="32" xfId="0" applyFont="1" applyFill="1" applyBorder="1" applyAlignment="1">
      <alignment horizontal="left" vertical="center" wrapText="1"/>
    </xf>
    <xf numFmtId="0" fontId="18" fillId="0" borderId="63" xfId="0" applyFont="1" applyFill="1" applyBorder="1" applyAlignment="1">
      <alignment horizontal="left" vertical="center" wrapText="1"/>
    </xf>
    <xf numFmtId="0" fontId="25" fillId="0" borderId="8"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18" fillId="0" borderId="12" xfId="0" applyFont="1" applyFill="1" applyBorder="1" applyAlignment="1">
      <alignment horizontal="center" vertical="top"/>
    </xf>
    <xf numFmtId="0" fontId="18" fillId="0" borderId="13" xfId="0" applyFont="1" applyFill="1" applyBorder="1" applyAlignment="1">
      <alignment horizontal="center" vertical="top"/>
    </xf>
    <xf numFmtId="0" fontId="18" fillId="0" borderId="14" xfId="0" applyFont="1" applyFill="1" applyBorder="1" applyAlignment="1">
      <alignment horizontal="center" vertical="top"/>
    </xf>
    <xf numFmtId="0" fontId="25" fillId="0" borderId="30" xfId="0" applyFont="1" applyFill="1" applyBorder="1" applyAlignment="1">
      <alignment horizontal="center" vertical="center" wrapText="1"/>
    </xf>
    <xf numFmtId="0" fontId="25" fillId="0" borderId="53" xfId="0" applyFont="1" applyFill="1" applyBorder="1" applyAlignment="1">
      <alignment horizontal="center" vertical="center" wrapText="1"/>
    </xf>
    <xf numFmtId="0" fontId="25" fillId="0" borderId="51" xfId="0" applyFont="1" applyFill="1" applyBorder="1" applyAlignment="1">
      <alignment horizontal="center" vertical="center" wrapText="1"/>
    </xf>
    <xf numFmtId="0" fontId="25" fillId="0" borderId="56" xfId="0" applyFont="1" applyFill="1" applyBorder="1" applyAlignment="1">
      <alignment horizontal="center" vertical="center" wrapText="1"/>
    </xf>
    <xf numFmtId="0" fontId="25" fillId="0" borderId="48" xfId="0" applyFont="1" applyBorder="1" applyAlignment="1">
      <alignment horizontal="left" vertical="center" wrapText="1"/>
    </xf>
    <xf numFmtId="0" fontId="25" fillId="0" borderId="49" xfId="0" applyFont="1" applyBorder="1" applyAlignment="1">
      <alignment horizontal="left" vertical="center" wrapText="1"/>
    </xf>
    <xf numFmtId="0" fontId="25" fillId="0" borderId="50" xfId="0" applyFont="1" applyBorder="1" applyAlignment="1">
      <alignment horizontal="left" vertical="center" wrapText="1"/>
    </xf>
    <xf numFmtId="0" fontId="46" fillId="0" borderId="43" xfId="0" applyFont="1" applyBorder="1" applyAlignment="1">
      <alignment horizontal="center" vertical="top"/>
    </xf>
    <xf numFmtId="0" fontId="46" fillId="0" borderId="17" xfId="0" applyFont="1" applyBorder="1" applyAlignment="1">
      <alignment horizontal="center" vertical="top"/>
    </xf>
    <xf numFmtId="0" fontId="46" fillId="0" borderId="31" xfId="0" applyFont="1" applyBorder="1" applyAlignment="1">
      <alignment horizontal="center" vertical="top"/>
    </xf>
    <xf numFmtId="0" fontId="25" fillId="3" borderId="0" xfId="0" applyFont="1" applyFill="1" applyBorder="1" applyAlignment="1">
      <alignment horizontal="left" vertical="center" wrapText="1"/>
    </xf>
    <xf numFmtId="0" fontId="18" fillId="0" borderId="10" xfId="0" applyFont="1" applyBorder="1" applyAlignment="1">
      <alignment horizontal="center" vertical="top"/>
    </xf>
    <xf numFmtId="0" fontId="18" fillId="0" borderId="9" xfId="0" applyFont="1" applyBorder="1" applyAlignment="1">
      <alignment horizontal="center" vertical="top"/>
    </xf>
    <xf numFmtId="0" fontId="18" fillId="3" borderId="0" xfId="0" applyFont="1" applyFill="1" applyBorder="1" applyAlignment="1">
      <alignment horizontal="center" vertical="top"/>
    </xf>
    <xf numFmtId="0" fontId="18" fillId="0" borderId="13" xfId="0" applyFont="1" applyBorder="1" applyAlignment="1">
      <alignment horizontal="center" vertical="top"/>
    </xf>
    <xf numFmtId="0" fontId="18" fillId="0" borderId="14" xfId="0" applyFont="1" applyBorder="1" applyAlignment="1">
      <alignment horizontal="center" vertical="top"/>
    </xf>
    <xf numFmtId="0" fontId="25" fillId="0" borderId="6"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55" fillId="0" borderId="51" xfId="0" applyFont="1" applyFill="1" applyBorder="1" applyAlignment="1">
      <alignment horizontal="left" vertical="center" wrapText="1"/>
    </xf>
    <xf numFmtId="0" fontId="55" fillId="0" borderId="56" xfId="0" applyFont="1" applyFill="1" applyBorder="1" applyAlignment="1">
      <alignment horizontal="left" vertical="center" wrapText="1"/>
    </xf>
    <xf numFmtId="0" fontId="55" fillId="0" borderId="30" xfId="0" applyFont="1" applyFill="1" applyBorder="1" applyAlignment="1">
      <alignment horizontal="center" vertical="center" wrapText="1"/>
    </xf>
    <xf numFmtId="0" fontId="55" fillId="0" borderId="52" xfId="0" applyFont="1" applyFill="1" applyBorder="1" applyAlignment="1">
      <alignment horizontal="center" vertical="center" wrapText="1"/>
    </xf>
    <xf numFmtId="0" fontId="55" fillId="0" borderId="53" xfId="0" applyFont="1" applyFill="1" applyBorder="1" applyAlignment="1">
      <alignment horizontal="center" vertical="center" wrapText="1"/>
    </xf>
    <xf numFmtId="0" fontId="25" fillId="0" borderId="8" xfId="0" applyFont="1" applyFill="1" applyBorder="1" applyAlignment="1">
      <alignment horizontal="left" vertical="top" wrapText="1"/>
    </xf>
    <xf numFmtId="0" fontId="25" fillId="0" borderId="10" xfId="0" applyFont="1" applyFill="1" applyBorder="1" applyAlignment="1">
      <alignment horizontal="left" vertical="top" wrapText="1"/>
    </xf>
    <xf numFmtId="0" fontId="25" fillId="0" borderId="9" xfId="0" applyFont="1" applyFill="1" applyBorder="1" applyAlignment="1">
      <alignment horizontal="left" vertical="top" wrapText="1"/>
    </xf>
    <xf numFmtId="0" fontId="18" fillId="0" borderId="10" xfId="0" applyFont="1" applyFill="1" applyBorder="1" applyAlignment="1">
      <alignment horizontal="left" vertical="top"/>
    </xf>
    <xf numFmtId="0" fontId="18" fillId="0" borderId="9" xfId="0" applyFont="1" applyFill="1" applyBorder="1" applyAlignment="1">
      <alignment horizontal="left" vertical="top"/>
    </xf>
    <xf numFmtId="0" fontId="18" fillId="0" borderId="30" xfId="0" applyFont="1" applyFill="1" applyBorder="1" applyAlignment="1">
      <alignment horizontal="center" vertical="center"/>
    </xf>
    <xf numFmtId="0" fontId="18" fillId="0" borderId="52" xfId="0" applyFont="1" applyFill="1" applyBorder="1" applyAlignment="1">
      <alignment horizontal="center" vertical="center"/>
    </xf>
    <xf numFmtId="0" fontId="18" fillId="0" borderId="53" xfId="0" applyFont="1" applyFill="1" applyBorder="1" applyAlignment="1">
      <alignment horizontal="center" vertical="center"/>
    </xf>
    <xf numFmtId="0" fontId="18" fillId="0" borderId="11" xfId="0" applyFont="1" applyFill="1" applyBorder="1" applyAlignment="1">
      <alignment horizontal="left" vertical="top"/>
    </xf>
    <xf numFmtId="0" fontId="18" fillId="0" borderId="7" xfId="0" applyFont="1" applyFill="1" applyBorder="1" applyAlignment="1">
      <alignment horizontal="left" vertical="top"/>
    </xf>
    <xf numFmtId="0" fontId="18" fillId="0" borderId="42" xfId="0" applyFont="1" applyFill="1" applyBorder="1" applyAlignment="1">
      <alignment horizontal="center" vertical="center"/>
    </xf>
    <xf numFmtId="0" fontId="18" fillId="0" borderId="46" xfId="0" applyFont="1" applyFill="1" applyBorder="1" applyAlignment="1">
      <alignment horizontal="center" vertical="center"/>
    </xf>
    <xf numFmtId="0" fontId="18" fillId="0" borderId="47" xfId="0" applyFont="1" applyFill="1" applyBorder="1" applyAlignment="1">
      <alignment horizontal="center" vertical="center"/>
    </xf>
    <xf numFmtId="0" fontId="18" fillId="0" borderId="10" xfId="0" applyFont="1" applyFill="1" applyBorder="1" applyAlignment="1">
      <alignment horizontal="center" vertical="top"/>
    </xf>
    <xf numFmtId="0" fontId="18" fillId="0" borderId="9" xfId="0" applyFont="1" applyFill="1" applyBorder="1" applyAlignment="1">
      <alignment horizontal="center" vertical="top"/>
    </xf>
    <xf numFmtId="0" fontId="25" fillId="0" borderId="30" xfId="0" applyFont="1" applyFill="1" applyBorder="1" applyAlignment="1">
      <alignment horizontal="left" vertical="center" wrapText="1"/>
    </xf>
    <xf numFmtId="0" fontId="25" fillId="0" borderId="52" xfId="0" applyFont="1" applyFill="1" applyBorder="1" applyAlignment="1">
      <alignment horizontal="left" vertical="center" wrapText="1"/>
    </xf>
    <xf numFmtId="0" fontId="25" fillId="0" borderId="53" xfId="0" applyFont="1" applyFill="1" applyBorder="1" applyAlignment="1">
      <alignment horizontal="left" vertical="center" wrapText="1"/>
    </xf>
    <xf numFmtId="0" fontId="18" fillId="0" borderId="45" xfId="0" applyFont="1" applyFill="1" applyBorder="1" applyAlignment="1">
      <alignment horizontal="left" vertical="center"/>
    </xf>
    <xf numFmtId="0" fontId="18" fillId="0" borderId="64" xfId="0" applyFont="1" applyFill="1" applyBorder="1" applyAlignment="1">
      <alignment horizontal="left" vertical="center"/>
    </xf>
    <xf numFmtId="0" fontId="18" fillId="0" borderId="42" xfId="0" applyFont="1" applyFill="1" applyBorder="1" applyAlignment="1">
      <alignment horizontal="center" vertical="top"/>
    </xf>
    <xf numFmtId="0" fontId="18" fillId="0" borderId="46" xfId="0" applyFont="1" applyFill="1" applyBorder="1" applyAlignment="1">
      <alignment horizontal="center" vertical="top"/>
    </xf>
    <xf numFmtId="0" fontId="18" fillId="0" borderId="47" xfId="0" applyFont="1" applyFill="1" applyBorder="1" applyAlignment="1">
      <alignment horizontal="center" vertical="top"/>
    </xf>
    <xf numFmtId="0" fontId="25" fillId="0" borderId="52" xfId="0" applyFont="1" applyFill="1" applyBorder="1" applyAlignment="1">
      <alignment horizontal="center" vertical="center" wrapText="1"/>
    </xf>
    <xf numFmtId="0" fontId="3" fillId="2" borderId="51" xfId="0" applyFont="1" applyFill="1" applyBorder="1" applyAlignment="1" applyProtection="1">
      <alignment horizontal="left" vertical="center" wrapText="1"/>
    </xf>
    <xf numFmtId="0" fontId="3" fillId="2" borderId="52" xfId="0" applyFont="1" applyFill="1" applyBorder="1" applyAlignment="1" applyProtection="1">
      <alignment horizontal="left" vertical="center" wrapText="1"/>
    </xf>
    <xf numFmtId="0" fontId="3" fillId="2" borderId="53" xfId="0" applyFont="1" applyFill="1" applyBorder="1" applyAlignment="1" applyProtection="1">
      <alignment horizontal="left" vertical="center" wrapText="1"/>
    </xf>
    <xf numFmtId="0" fontId="13" fillId="2" borderId="45" xfId="0" applyFont="1" applyFill="1" applyBorder="1" applyAlignment="1" applyProtection="1">
      <alignment horizontal="left" vertical="center" wrapText="1"/>
    </xf>
    <xf numFmtId="0" fontId="13" fillId="2" borderId="46" xfId="0" applyFont="1" applyFill="1" applyBorder="1" applyAlignment="1" applyProtection="1">
      <alignment horizontal="left" vertical="center" wrapText="1"/>
    </xf>
    <xf numFmtId="0" fontId="13" fillId="2" borderId="47" xfId="0" applyFont="1" applyFill="1" applyBorder="1" applyAlignment="1" applyProtection="1">
      <alignment horizontal="left" vertical="center" wrapText="1"/>
    </xf>
    <xf numFmtId="0" fontId="10" fillId="3" borderId="0" xfId="0" applyFont="1" applyFill="1" applyBorder="1" applyAlignment="1" applyProtection="1">
      <alignment horizontal="center" wrapText="1"/>
    </xf>
    <xf numFmtId="0" fontId="1" fillId="2" borderId="43"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3" fillId="2" borderId="48" xfId="0" applyFont="1" applyFill="1" applyBorder="1" applyAlignment="1" applyProtection="1">
      <alignment horizontal="left" vertical="center" wrapText="1"/>
    </xf>
    <xf numFmtId="0" fontId="3" fillId="2" borderId="49" xfId="0" applyFont="1" applyFill="1" applyBorder="1" applyAlignment="1" applyProtection="1">
      <alignment horizontal="left" vertical="center" wrapText="1"/>
    </xf>
    <xf numFmtId="0" fontId="3" fillId="2" borderId="50" xfId="0" applyFont="1" applyFill="1" applyBorder="1" applyAlignment="1" applyProtection="1">
      <alignment horizontal="left" vertical="center" wrapText="1"/>
    </xf>
    <xf numFmtId="0" fontId="26" fillId="3" borderId="0" xfId="0" applyFont="1" applyFill="1" applyBorder="1" applyAlignment="1" applyProtection="1">
      <alignment horizontal="right" vertical="center" wrapText="1"/>
    </xf>
    <xf numFmtId="0" fontId="14" fillId="3" borderId="25"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xf>
    <xf numFmtId="0" fontId="1" fillId="2" borderId="43"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3" fillId="2" borderId="45" xfId="0" applyFont="1" applyFill="1" applyBorder="1" applyAlignment="1" applyProtection="1">
      <alignment horizontal="left" vertical="center" wrapText="1"/>
    </xf>
    <xf numFmtId="0" fontId="3" fillId="2" borderId="46" xfId="0" applyFont="1" applyFill="1" applyBorder="1" applyAlignment="1" applyProtection="1">
      <alignment horizontal="left" vertical="center" wrapText="1"/>
    </xf>
    <xf numFmtId="0" fontId="3" fillId="2" borderId="47" xfId="0" applyFont="1" applyFill="1" applyBorder="1" applyAlignment="1" applyProtection="1">
      <alignment horizontal="left" vertical="center" wrapText="1"/>
    </xf>
    <xf numFmtId="0" fontId="58" fillId="3" borderId="0" xfId="0" applyFont="1" applyFill="1" applyBorder="1" applyAlignment="1" applyProtection="1">
      <alignment horizontal="left" vertical="center" wrapText="1"/>
    </xf>
    <xf numFmtId="0" fontId="10" fillId="0" borderId="19" xfId="0" applyFont="1" applyFill="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10" fillId="0" borderId="21"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23"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center" wrapText="1"/>
    </xf>
    <xf numFmtId="0" fontId="10" fillId="0" borderId="25" xfId="0" applyFont="1" applyFill="1" applyBorder="1" applyAlignment="1" applyProtection="1">
      <alignment horizontal="center" vertical="center" wrapText="1"/>
    </xf>
    <xf numFmtId="0" fontId="10" fillId="0" borderId="26" xfId="0" applyFont="1" applyFill="1" applyBorder="1" applyAlignment="1" applyProtection="1">
      <alignment horizontal="center" vertical="center" wrapText="1"/>
    </xf>
    <xf numFmtId="0" fontId="67" fillId="2" borderId="19" xfId="0" applyFont="1" applyFill="1" applyBorder="1" applyAlignment="1" applyProtection="1">
      <alignment horizontal="center" vertical="center" wrapText="1"/>
    </xf>
    <xf numFmtId="0" fontId="67" fillId="2" borderId="21" xfId="0" applyFont="1" applyFill="1" applyBorder="1" applyAlignment="1" applyProtection="1">
      <alignment horizontal="center" vertical="center" wrapText="1"/>
    </xf>
    <xf numFmtId="0" fontId="67" fillId="2" borderId="24" xfId="0" applyFont="1" applyFill="1" applyBorder="1" applyAlignment="1" applyProtection="1">
      <alignment horizontal="center" vertical="center" wrapText="1"/>
    </xf>
    <xf numFmtId="0" fontId="67" fillId="2" borderId="26" xfId="0" applyFont="1" applyFill="1" applyBorder="1" applyAlignment="1" applyProtection="1">
      <alignment horizontal="center" vertical="center" wrapText="1"/>
    </xf>
    <xf numFmtId="0" fontId="67" fillId="2" borderId="43" xfId="0" applyFont="1" applyFill="1" applyBorder="1" applyAlignment="1" applyProtection="1">
      <alignment horizontal="center" vertical="center" wrapText="1"/>
    </xf>
    <xf numFmtId="0" fontId="67" fillId="2" borderId="31" xfId="0" applyFont="1" applyFill="1" applyBorder="1" applyAlignment="1" applyProtection="1">
      <alignment horizontal="center" vertical="center" wrapText="1"/>
    </xf>
    <xf numFmtId="0" fontId="57" fillId="3" borderId="0" xfId="0" applyFont="1" applyFill="1" applyBorder="1" applyAlignment="1" applyProtection="1">
      <alignment horizontal="left" vertical="center" wrapText="1"/>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1" fillId="2" borderId="21" xfId="0" applyFont="1" applyFill="1" applyBorder="1" applyAlignment="1" applyProtection="1">
      <alignment horizontal="center"/>
      <protection locked="0"/>
    </xf>
    <xf numFmtId="0" fontId="10" fillId="2" borderId="43" xfId="1"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protection locked="0"/>
    </xf>
    <xf numFmtId="0" fontId="10" fillId="2" borderId="31" xfId="0" applyFont="1" applyFill="1" applyBorder="1" applyAlignment="1" applyProtection="1">
      <alignment horizontal="center" vertical="center"/>
      <protection locked="0"/>
    </xf>
    <xf numFmtId="0" fontId="4" fillId="3" borderId="0" xfId="0" applyFont="1" applyFill="1" applyBorder="1" applyAlignment="1" applyProtection="1">
      <alignment horizontal="left"/>
    </xf>
    <xf numFmtId="0" fontId="10" fillId="3" borderId="20" xfId="0" applyFont="1" applyFill="1" applyBorder="1" applyAlignment="1" applyProtection="1">
      <alignment horizontal="center" wrapText="1"/>
    </xf>
    <xf numFmtId="0" fontId="67" fillId="2" borderId="22" xfId="0" applyFont="1" applyFill="1" applyBorder="1" applyAlignment="1" applyProtection="1">
      <alignment horizontal="center" vertical="center" wrapText="1"/>
    </xf>
    <xf numFmtId="0" fontId="67" fillId="2" borderId="23" xfId="0" applyFont="1" applyFill="1" applyBorder="1" applyAlignment="1" applyProtection="1">
      <alignment horizontal="center" vertical="center" wrapText="1"/>
    </xf>
    <xf numFmtId="0" fontId="0" fillId="0" borderId="17" xfId="0" applyBorder="1"/>
    <xf numFmtId="0" fontId="0" fillId="0" borderId="31" xfId="0" applyBorder="1"/>
    <xf numFmtId="0" fontId="27" fillId="3" borderId="20" xfId="0" applyFont="1" applyFill="1" applyBorder="1" applyAlignment="1">
      <alignment horizontal="center"/>
    </xf>
    <xf numFmtId="0" fontId="2" fillId="2" borderId="32"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59" fillId="2" borderId="5" xfId="0" applyFont="1" applyFill="1" applyBorder="1" applyAlignment="1" applyProtection="1">
      <alignment horizontal="left" vertical="center" wrapText="1"/>
    </xf>
    <xf numFmtId="0" fontId="59" fillId="2" borderId="29" xfId="0" applyFont="1" applyFill="1" applyBorder="1" applyAlignment="1" applyProtection="1">
      <alignment horizontal="left" vertical="center" wrapText="1"/>
    </xf>
    <xf numFmtId="0" fontId="4" fillId="3" borderId="0"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68" fillId="2" borderId="5" xfId="0" applyFont="1" applyFill="1" applyBorder="1" applyAlignment="1" applyProtection="1">
      <alignment horizontal="left" vertical="center" wrapText="1"/>
    </xf>
    <xf numFmtId="0" fontId="68" fillId="2" borderId="29" xfId="0" applyFont="1" applyFill="1" applyBorder="1" applyAlignment="1" applyProtection="1">
      <alignment horizontal="left" vertical="center" wrapText="1"/>
    </xf>
    <xf numFmtId="0" fontId="2" fillId="3" borderId="33"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wrapText="1"/>
    </xf>
    <xf numFmtId="0" fontId="59" fillId="2" borderId="12" xfId="0" applyFont="1" applyFill="1" applyBorder="1" applyAlignment="1" applyProtection="1">
      <alignment horizontal="left" vertical="center" wrapText="1"/>
    </xf>
    <xf numFmtId="0" fontId="59" fillId="2" borderId="14" xfId="0" applyFont="1" applyFill="1" applyBorder="1" applyAlignment="1" applyProtection="1">
      <alignment horizontal="left" vertical="center" wrapText="1"/>
    </xf>
    <xf numFmtId="0" fontId="28" fillId="4" borderId="1" xfId="0" applyFont="1" applyFill="1" applyBorder="1" applyAlignment="1">
      <alignment horizontal="center"/>
    </xf>
    <xf numFmtId="0" fontId="51" fillId="3" borderId="20" xfId="0" applyFont="1" applyFill="1" applyBorder="1" applyAlignment="1">
      <alignment horizontal="left" vertical="top" wrapText="1"/>
    </xf>
    <xf numFmtId="0" fontId="20" fillId="0" borderId="43" xfId="0" applyFont="1" applyFill="1" applyBorder="1" applyAlignment="1">
      <alignment horizontal="center"/>
    </xf>
    <xf numFmtId="0" fontId="20" fillId="0" borderId="54" xfId="0" applyFont="1" applyFill="1" applyBorder="1" applyAlignment="1">
      <alignment horizontal="center"/>
    </xf>
    <xf numFmtId="0" fontId="23" fillId="3" borderId="25" xfId="0" applyFont="1" applyFill="1" applyBorder="1"/>
    <xf numFmtId="0" fontId="42" fillId="4" borderId="1" xfId="0" applyFont="1" applyFill="1" applyBorder="1" applyAlignment="1">
      <alignment horizontal="center"/>
    </xf>
    <xf numFmtId="0" fontId="35" fillId="11" borderId="41" xfId="0" applyFont="1" applyFill="1" applyBorder="1" applyAlignment="1" applyProtection="1">
      <alignment horizontal="center" vertical="center"/>
    </xf>
    <xf numFmtId="0" fontId="35" fillId="11" borderId="50" xfId="0" applyFont="1" applyFill="1" applyBorder="1" applyAlignment="1" applyProtection="1">
      <alignment horizontal="center" vertical="center"/>
    </xf>
    <xf numFmtId="0" fontId="32" fillId="12" borderId="30" xfId="4" applyFill="1" applyBorder="1" applyAlignment="1" applyProtection="1">
      <alignment horizontal="center"/>
      <protection locked="0"/>
    </xf>
    <xf numFmtId="0" fontId="32" fillId="12" borderId="53" xfId="4" applyFill="1" applyBorder="1" applyAlignment="1" applyProtection="1">
      <alignment horizontal="center"/>
      <protection locked="0"/>
    </xf>
    <xf numFmtId="0" fontId="35" fillId="11" borderId="30" xfId="0" applyFont="1" applyFill="1" applyBorder="1" applyAlignment="1" applyProtection="1">
      <alignment horizontal="center" vertical="center" wrapText="1"/>
    </xf>
    <xf numFmtId="0" fontId="35" fillId="11" borderId="56" xfId="0" applyFont="1" applyFill="1" applyBorder="1" applyAlignment="1" applyProtection="1">
      <alignment horizontal="center" vertical="center" wrapText="1"/>
    </xf>
    <xf numFmtId="0" fontId="39" fillId="12" borderId="30" xfId="4" applyFont="1" applyFill="1" applyBorder="1" applyAlignment="1" applyProtection="1">
      <alignment horizontal="center" vertical="center"/>
      <protection locked="0"/>
    </xf>
    <xf numFmtId="0" fontId="39" fillId="12" borderId="56" xfId="4" applyFont="1" applyFill="1" applyBorder="1" applyAlignment="1" applyProtection="1">
      <alignment horizontal="center" vertical="center"/>
      <protection locked="0"/>
    </xf>
    <xf numFmtId="0" fontId="0" fillId="10" borderId="62" xfId="0" applyFill="1" applyBorder="1" applyAlignment="1" applyProtection="1">
      <alignment horizontal="center" vertical="center"/>
    </xf>
    <xf numFmtId="0" fontId="0" fillId="10" borderId="63" xfId="0" applyFill="1" applyBorder="1" applyAlignment="1" applyProtection="1">
      <alignment horizontal="center" vertical="center"/>
    </xf>
    <xf numFmtId="0" fontId="0" fillId="10" borderId="18" xfId="0" applyFill="1" applyBorder="1" applyAlignment="1" applyProtection="1">
      <alignment horizontal="center" vertical="center"/>
    </xf>
    <xf numFmtId="0" fontId="32" fillId="12" borderId="40" xfId="4" applyFill="1" applyBorder="1" applyAlignment="1" applyProtection="1">
      <alignment horizontal="center" vertical="center"/>
      <protection locked="0"/>
    </xf>
    <xf numFmtId="0" fontId="32" fillId="12" borderId="60" xfId="4" applyFill="1" applyBorder="1" applyAlignment="1" applyProtection="1">
      <alignment horizontal="center" vertical="center"/>
      <protection locked="0"/>
    </xf>
    <xf numFmtId="0" fontId="32" fillId="12" borderId="37" xfId="4" applyFill="1" applyBorder="1" applyAlignment="1" applyProtection="1">
      <alignment horizontal="center" vertical="center"/>
      <protection locked="0"/>
    </xf>
    <xf numFmtId="0" fontId="32" fillId="12" borderId="44" xfId="4" applyFill="1" applyBorder="1" applyAlignment="1" applyProtection="1">
      <alignment horizontal="center" vertical="center"/>
      <protection locked="0"/>
    </xf>
    <xf numFmtId="10" fontId="32" fillId="12" borderId="30" xfId="4" applyNumberFormat="1" applyFill="1" applyBorder="1" applyAlignment="1" applyProtection="1">
      <alignment horizontal="center" vertical="center"/>
      <protection locked="0"/>
    </xf>
    <xf numFmtId="10" fontId="32" fillId="12" borderId="56" xfId="4" applyNumberFormat="1" applyFill="1" applyBorder="1" applyAlignment="1" applyProtection="1">
      <alignment horizontal="center" vertical="center"/>
      <protection locked="0"/>
    </xf>
    <xf numFmtId="0" fontId="21" fillId="3" borderId="20" xfId="0" applyFont="1" applyFill="1" applyBorder="1" applyAlignment="1">
      <alignment horizontal="center" vertical="center"/>
    </xf>
    <xf numFmtId="0" fontId="60" fillId="3" borderId="19" xfId="0" applyFont="1" applyFill="1" applyBorder="1" applyAlignment="1">
      <alignment horizontal="center" vertical="top" wrapText="1"/>
    </xf>
    <xf numFmtId="0" fontId="60" fillId="3" borderId="20" xfId="0" applyFont="1" applyFill="1" applyBorder="1" applyAlignment="1">
      <alignment horizontal="center" vertical="top" wrapText="1"/>
    </xf>
    <xf numFmtId="0" fontId="62" fillId="3" borderId="19" xfId="0" applyFont="1" applyFill="1" applyBorder="1" applyAlignment="1">
      <alignment horizontal="center" vertical="top" wrapText="1"/>
    </xf>
    <xf numFmtId="0" fontId="64" fillId="3" borderId="20" xfId="0" applyFont="1" applyFill="1" applyBorder="1" applyAlignment="1">
      <alignment horizontal="center" vertical="top" wrapText="1"/>
    </xf>
    <xf numFmtId="0" fontId="65" fillId="3" borderId="24" xfId="1" applyFont="1" applyFill="1" applyBorder="1" applyAlignment="1" applyProtection="1">
      <alignment horizontal="center" vertical="top" wrapText="1"/>
    </xf>
    <xf numFmtId="0" fontId="65" fillId="3" borderId="25" xfId="1" applyFont="1" applyFill="1" applyBorder="1" applyAlignment="1" applyProtection="1">
      <alignment horizontal="center" vertical="top" wrapText="1"/>
    </xf>
    <xf numFmtId="0" fontId="29" fillId="2" borderId="30" xfId="0" applyFont="1" applyFill="1" applyBorder="1" applyAlignment="1">
      <alignment horizontal="center" vertical="center"/>
    </xf>
    <xf numFmtId="0" fontId="29" fillId="2" borderId="52" xfId="0" applyFont="1" applyFill="1" applyBorder="1" applyAlignment="1">
      <alignment horizontal="center" vertical="center"/>
    </xf>
    <xf numFmtId="0" fontId="29" fillId="2" borderId="56" xfId="0" applyFont="1" applyFill="1" applyBorder="1" applyAlignment="1">
      <alignment horizontal="center" vertical="center"/>
    </xf>
    <xf numFmtId="0" fontId="0" fillId="0" borderId="40" xfId="0" applyBorder="1" applyAlignment="1" applyProtection="1">
      <alignment horizontal="left" vertical="center" wrapText="1"/>
    </xf>
    <xf numFmtId="0" fontId="0" fillId="0" borderId="60" xfId="0" applyBorder="1" applyAlignment="1" applyProtection="1">
      <alignment horizontal="left" vertical="center" wrapText="1"/>
    </xf>
    <xf numFmtId="0" fontId="39" fillId="8" borderId="30" xfId="4" applyFont="1" applyBorder="1" applyAlignment="1" applyProtection="1">
      <alignment horizontal="center" vertical="center"/>
      <protection locked="0"/>
    </xf>
    <xf numFmtId="0" fontId="39" fillId="8" borderId="56" xfId="4" applyFont="1" applyBorder="1" applyAlignment="1" applyProtection="1">
      <alignment horizontal="center" vertical="center"/>
      <protection locked="0"/>
    </xf>
    <xf numFmtId="0" fontId="35" fillId="11" borderId="49" xfId="0" applyFont="1" applyFill="1" applyBorder="1" applyAlignment="1" applyProtection="1">
      <alignment horizontal="center" vertical="center"/>
    </xf>
    <xf numFmtId="0" fontId="32" fillId="8" borderId="30" xfId="4" applyBorder="1" applyAlignment="1" applyProtection="1">
      <alignment horizontal="left" vertical="center" wrapText="1"/>
      <protection locked="0"/>
    </xf>
    <xf numFmtId="0" fontId="32" fillId="8" borderId="52" xfId="4" applyBorder="1" applyAlignment="1" applyProtection="1">
      <alignment horizontal="left" vertical="center" wrapText="1"/>
      <protection locked="0"/>
    </xf>
    <xf numFmtId="0" fontId="32" fillId="8" borderId="53" xfId="4" applyBorder="1" applyAlignment="1" applyProtection="1">
      <alignment horizontal="left" vertical="center" wrapText="1"/>
      <protection locked="0"/>
    </xf>
    <xf numFmtId="0" fontId="32" fillId="12" borderId="30" xfId="4" applyFill="1" applyBorder="1" applyAlignment="1" applyProtection="1">
      <alignment horizontal="left" vertical="center" wrapText="1"/>
      <protection locked="0"/>
    </xf>
    <xf numFmtId="0" fontId="32" fillId="12" borderId="52" xfId="4" applyFill="1" applyBorder="1" applyAlignment="1" applyProtection="1">
      <alignment horizontal="left" vertical="center" wrapText="1"/>
      <protection locked="0"/>
    </xf>
    <xf numFmtId="0" fontId="32" fillId="12" borderId="53" xfId="4" applyFill="1" applyBorder="1" applyAlignment="1" applyProtection="1">
      <alignment horizontal="left" vertical="center" wrapText="1"/>
      <protection locked="0"/>
    </xf>
    <xf numFmtId="0" fontId="0" fillId="0" borderId="57" xfId="0" applyBorder="1" applyAlignment="1" applyProtection="1">
      <alignment horizontal="left" vertical="center" wrapText="1"/>
    </xf>
    <xf numFmtId="0" fontId="0" fillId="10" borderId="40" xfId="0" applyFill="1" applyBorder="1" applyAlignment="1" applyProtection="1">
      <alignment horizontal="left" vertical="center" wrapText="1"/>
    </xf>
    <xf numFmtId="0" fontId="0" fillId="10" borderId="60" xfId="0" applyFill="1" applyBorder="1" applyAlignment="1" applyProtection="1">
      <alignment horizontal="left" vertical="center" wrapText="1"/>
    </xf>
    <xf numFmtId="0" fontId="0" fillId="0" borderId="40" xfId="0" applyBorder="1" applyAlignment="1" applyProtection="1">
      <alignment horizontal="center" vertical="center" wrapText="1"/>
    </xf>
    <xf numFmtId="0" fontId="0" fillId="0" borderId="57" xfId="0" applyBorder="1" applyAlignment="1" applyProtection="1">
      <alignment horizontal="center" vertical="center" wrapText="1"/>
    </xf>
    <xf numFmtId="0" fontId="0" fillId="0" borderId="60" xfId="0" applyBorder="1" applyAlignment="1" applyProtection="1">
      <alignment horizontal="center" vertical="center" wrapText="1"/>
    </xf>
    <xf numFmtId="0" fontId="0" fillId="10" borderId="43" xfId="0" applyFill="1" applyBorder="1" applyAlignment="1" applyProtection="1">
      <alignment horizontal="center" vertical="center"/>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0" fillId="10" borderId="40" xfId="0" applyFill="1" applyBorder="1" applyAlignment="1" applyProtection="1">
      <alignment horizontal="center" vertical="center" wrapText="1"/>
    </xf>
    <xf numFmtId="0" fontId="0" fillId="10" borderId="57" xfId="0" applyFill="1" applyBorder="1" applyAlignment="1" applyProtection="1">
      <alignment horizontal="center" vertical="center" wrapText="1"/>
    </xf>
    <xf numFmtId="0" fontId="0" fillId="10" borderId="60" xfId="0" applyFill="1" applyBorder="1" applyAlignment="1" applyProtection="1">
      <alignment horizontal="center" vertical="center" wrapText="1"/>
    </xf>
    <xf numFmtId="0" fontId="32" fillId="8" borderId="30" xfId="4" applyBorder="1" applyAlignment="1" applyProtection="1">
      <alignment horizontal="center" vertical="center" wrapText="1"/>
      <protection locked="0"/>
    </xf>
    <xf numFmtId="0" fontId="32" fillId="8" borderId="53" xfId="4" applyBorder="1" applyAlignment="1" applyProtection="1">
      <alignment horizontal="center" vertical="center" wrapText="1"/>
      <protection locked="0"/>
    </xf>
    <xf numFmtId="0" fontId="32" fillId="8" borderId="40" xfId="4" applyBorder="1" applyAlignment="1" applyProtection="1">
      <alignment horizontal="center" vertical="center"/>
      <protection locked="0"/>
    </xf>
    <xf numFmtId="0" fontId="32" fillId="8" borderId="60" xfId="4" applyBorder="1" applyAlignment="1" applyProtection="1">
      <alignment horizontal="center" vertical="center"/>
      <protection locked="0"/>
    </xf>
    <xf numFmtId="0" fontId="32" fillId="9" borderId="40" xfId="4" applyFill="1" applyBorder="1" applyAlignment="1" applyProtection="1">
      <alignment horizontal="center" vertical="center"/>
      <protection locked="0"/>
    </xf>
    <xf numFmtId="0" fontId="32" fillId="9" borderId="60" xfId="4" applyFill="1" applyBorder="1" applyAlignment="1" applyProtection="1">
      <alignment horizontal="center" vertical="center"/>
      <protection locked="0"/>
    </xf>
    <xf numFmtId="0" fontId="32" fillId="8" borderId="37" xfId="4" applyBorder="1" applyAlignment="1" applyProtection="1">
      <alignment horizontal="center" vertical="center"/>
      <protection locked="0"/>
    </xf>
    <xf numFmtId="0" fontId="32" fillId="8" borderId="44" xfId="4" applyBorder="1" applyAlignment="1" applyProtection="1">
      <alignment horizontal="center" vertical="center"/>
      <protection locked="0"/>
    </xf>
    <xf numFmtId="0" fontId="0" fillId="0" borderId="11" xfId="0" applyBorder="1" applyAlignment="1" applyProtection="1">
      <alignment horizontal="center" vertical="center" wrapText="1"/>
    </xf>
    <xf numFmtId="0" fontId="35" fillId="11" borderId="59" xfId="0" applyFont="1" applyFill="1" applyBorder="1" applyAlignment="1" applyProtection="1">
      <alignment horizontal="center" vertical="center"/>
    </xf>
    <xf numFmtId="0" fontId="35" fillId="11" borderId="48" xfId="0" applyFont="1" applyFill="1" applyBorder="1" applyAlignment="1" applyProtection="1">
      <alignment horizontal="center" vertical="center"/>
    </xf>
    <xf numFmtId="0" fontId="32" fillId="8" borderId="30" xfId="4" applyBorder="1" applyAlignment="1" applyProtection="1">
      <alignment horizontal="center" vertical="center"/>
      <protection locked="0"/>
    </xf>
    <xf numFmtId="0" fontId="32" fillId="8" borderId="56" xfId="4" applyBorder="1" applyAlignment="1" applyProtection="1">
      <alignment horizontal="center" vertical="center"/>
      <protection locked="0"/>
    </xf>
    <xf numFmtId="0" fontId="32" fillId="12" borderId="30" xfId="4" applyFill="1" applyBorder="1" applyAlignment="1" applyProtection="1">
      <alignment horizontal="center" vertical="center"/>
      <protection locked="0"/>
    </xf>
    <xf numFmtId="0" fontId="32" fillId="12" borderId="56" xfId="4" applyFill="1" applyBorder="1" applyAlignment="1" applyProtection="1">
      <alignment horizontal="center" vertical="center"/>
      <protection locked="0"/>
    </xf>
    <xf numFmtId="0" fontId="32" fillId="8" borderId="56" xfId="4" applyBorder="1" applyAlignment="1" applyProtection="1">
      <alignment horizontal="center" vertical="center" wrapText="1"/>
      <protection locked="0"/>
    </xf>
    <xf numFmtId="0" fontId="0" fillId="0" borderId="11" xfId="0" applyBorder="1" applyAlignment="1" applyProtection="1">
      <alignment horizontal="left" vertical="center" wrapText="1"/>
    </xf>
    <xf numFmtId="0" fontId="32" fillId="12" borderId="30" xfId="4" applyFill="1" applyBorder="1" applyAlignment="1" applyProtection="1">
      <alignment horizontal="center" vertical="center" wrapText="1"/>
      <protection locked="0"/>
    </xf>
    <xf numFmtId="0" fontId="32" fillId="12" borderId="53" xfId="4" applyFill="1" applyBorder="1" applyAlignment="1" applyProtection="1">
      <alignment horizontal="center" vertical="center" wrapText="1"/>
      <protection locked="0"/>
    </xf>
    <xf numFmtId="0" fontId="0" fillId="10" borderId="57" xfId="0" applyFill="1" applyBorder="1" applyAlignment="1" applyProtection="1">
      <alignment horizontal="left" vertical="center" wrapText="1"/>
    </xf>
    <xf numFmtId="0" fontId="32" fillId="8" borderId="53" xfId="4" applyBorder="1" applyAlignment="1" applyProtection="1">
      <alignment horizontal="center" vertical="center"/>
      <protection locked="0"/>
    </xf>
    <xf numFmtId="0" fontId="35" fillId="11" borderId="53" xfId="0" applyFont="1" applyFill="1" applyBorder="1" applyAlignment="1" applyProtection="1">
      <alignment horizontal="center" vertical="center" wrapText="1"/>
    </xf>
    <xf numFmtId="0" fontId="32" fillId="12" borderId="52" xfId="4" applyFill="1" applyBorder="1" applyAlignment="1" applyProtection="1">
      <alignment horizontal="center" vertical="center"/>
      <protection locked="0"/>
    </xf>
    <xf numFmtId="0" fontId="32" fillId="12" borderId="53" xfId="4" applyFill="1" applyBorder="1" applyAlignment="1" applyProtection="1">
      <alignment horizontal="center" vertical="center"/>
      <protection locked="0"/>
    </xf>
    <xf numFmtId="0" fontId="32" fillId="12" borderId="51" xfId="4" applyFill="1" applyBorder="1" applyAlignment="1" applyProtection="1">
      <alignment horizontal="center" vertical="center" wrapText="1"/>
      <protection locked="0"/>
    </xf>
    <xf numFmtId="0" fontId="32" fillId="12" borderId="56" xfId="4" applyFill="1" applyBorder="1" applyAlignment="1" applyProtection="1">
      <alignment horizontal="center" vertical="center" wrapText="1"/>
      <protection locked="0"/>
    </xf>
    <xf numFmtId="0" fontId="35" fillId="11" borderId="52" xfId="0" applyFont="1" applyFill="1" applyBorder="1" applyAlignment="1" applyProtection="1">
      <alignment horizontal="center" vertical="center" wrapText="1"/>
    </xf>
    <xf numFmtId="0" fontId="32" fillId="8" borderId="52" xfId="4" applyBorder="1" applyAlignment="1" applyProtection="1">
      <alignment horizontal="center" vertical="center"/>
      <protection locked="0"/>
    </xf>
    <xf numFmtId="10" fontId="32" fillId="8" borderId="30" xfId="4" applyNumberFormat="1" applyBorder="1" applyAlignment="1" applyProtection="1">
      <alignment horizontal="center" vertical="center" wrapText="1"/>
      <protection locked="0"/>
    </xf>
    <xf numFmtId="10" fontId="32" fillId="8" borderId="56" xfId="4" applyNumberFormat="1" applyBorder="1" applyAlignment="1" applyProtection="1">
      <alignment horizontal="center" vertical="center" wrapText="1"/>
      <protection locked="0"/>
    </xf>
    <xf numFmtId="0" fontId="32" fillId="8" borderId="52" xfId="4" applyBorder="1" applyAlignment="1" applyProtection="1">
      <alignment horizontal="center" vertical="center" wrapText="1"/>
      <protection locked="0"/>
    </xf>
    <xf numFmtId="0" fontId="33" fillId="0" borderId="0" xfId="0" applyFont="1" applyAlignment="1" applyProtection="1">
      <alignment horizontal="left"/>
    </xf>
    <xf numFmtId="0" fontId="0" fillId="10" borderId="55" xfId="0" applyFill="1" applyBorder="1" applyAlignment="1" applyProtection="1">
      <alignment horizontal="left" vertical="center" wrapText="1"/>
    </xf>
    <xf numFmtId="0" fontId="0" fillId="10" borderId="58" xfId="0" applyFill="1" applyBorder="1" applyAlignment="1" applyProtection="1">
      <alignment horizontal="left" vertical="center" wrapText="1"/>
    </xf>
    <xf numFmtId="0" fontId="0" fillId="10" borderId="61" xfId="0" applyFill="1" applyBorder="1" applyAlignment="1" applyProtection="1">
      <alignment horizontal="left" vertical="center" wrapText="1"/>
    </xf>
    <xf numFmtId="0" fontId="35" fillId="11" borderId="41" xfId="0" applyFont="1" applyFill="1" applyBorder="1" applyAlignment="1" applyProtection="1">
      <alignment horizontal="center" vertical="center" wrapText="1"/>
    </xf>
    <xf numFmtId="0" fontId="35" fillId="11" borderId="59" xfId="0" applyFont="1" applyFill="1" applyBorder="1" applyAlignment="1" applyProtection="1">
      <alignment horizontal="center" vertical="center" wrapText="1"/>
    </xf>
    <xf numFmtId="0" fontId="35" fillId="11" borderId="48" xfId="0" applyFont="1" applyFill="1" applyBorder="1" applyAlignment="1" applyProtection="1">
      <alignment horizontal="center" vertical="center" wrapText="1"/>
    </xf>
    <xf numFmtId="0" fontId="52" fillId="0" borderId="11" xfId="0" applyFont="1" applyBorder="1" applyAlignment="1" applyProtection="1">
      <alignment horizontal="left" vertical="center" wrapText="1"/>
    </xf>
    <xf numFmtId="0" fontId="52" fillId="0" borderId="40" xfId="0" applyFont="1" applyBorder="1" applyAlignment="1" applyProtection="1">
      <alignment horizontal="left" vertical="center" wrapText="1"/>
    </xf>
    <xf numFmtId="0" fontId="52" fillId="0" borderId="60" xfId="0" applyFont="1" applyBorder="1" applyAlignment="1" applyProtection="1">
      <alignment horizontal="left" vertical="center" wrapText="1"/>
    </xf>
    <xf numFmtId="0" fontId="53" fillId="11" borderId="30" xfId="0" applyFont="1" applyFill="1" applyBorder="1" applyAlignment="1" applyProtection="1">
      <alignment horizontal="center" vertical="center" wrapText="1"/>
    </xf>
    <xf numFmtId="0" fontId="53" fillId="11" borderId="53" xfId="0" applyFont="1" applyFill="1" applyBorder="1" applyAlignment="1" applyProtection="1">
      <alignment horizontal="center" vertical="center" wrapText="1"/>
    </xf>
    <xf numFmtId="0" fontId="53" fillId="11" borderId="52" xfId="0" applyFont="1" applyFill="1" applyBorder="1" applyAlignment="1" applyProtection="1">
      <alignment horizontal="center" vertical="center" wrapText="1"/>
    </xf>
    <xf numFmtId="0" fontId="43" fillId="8" borderId="52" xfId="4" applyFont="1" applyBorder="1" applyAlignment="1" applyProtection="1">
      <alignment horizontal="center" vertical="center"/>
      <protection locked="0"/>
    </xf>
    <xf numFmtId="0" fontId="43" fillId="12" borderId="52" xfId="4" applyFont="1" applyFill="1" applyBorder="1" applyAlignment="1" applyProtection="1">
      <alignment horizontal="center" vertical="center"/>
      <protection locked="0"/>
    </xf>
    <xf numFmtId="0" fontId="43" fillId="12" borderId="53" xfId="4" applyFont="1" applyFill="1" applyBorder="1" applyAlignment="1" applyProtection="1">
      <alignment horizontal="center" vertical="center"/>
      <protection locked="0"/>
    </xf>
  </cellXfs>
  <cellStyles count="8">
    <cellStyle name="Bad" xfId="3" builtinId="27"/>
    <cellStyle name="Comma" xfId="5" builtinId="3"/>
    <cellStyle name="Followed Hyperlink" xfId="6" builtinId="9" hidden="1"/>
    <cellStyle name="Followed Hyperlink" xfId="7" builtinId="9" hidden="1"/>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ustomXml" Target="../ink/ink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254000</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193675"/>
          <a:ext cx="9271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7</xdr:row>
          <xdr:rowOff>285750</xdr:rowOff>
        </xdr:from>
        <xdr:to>
          <xdr:col>6</xdr:col>
          <xdr:colOff>514350</xdr:colOff>
          <xdr:row>7</xdr:row>
          <xdr:rowOff>438150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57150</xdr:rowOff>
        </xdr:from>
        <xdr:to>
          <xdr:col>5</xdr:col>
          <xdr:colOff>1866900</xdr:colOff>
          <xdr:row>7</xdr:row>
          <xdr:rowOff>247650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0</xdr:rowOff>
        </xdr:from>
        <xdr:to>
          <xdr:col>3</xdr:col>
          <xdr:colOff>1066800</xdr:colOff>
          <xdr:row>12</xdr:row>
          <xdr:rowOff>28575</xdr:rowOff>
        </xdr:to>
        <xdr:grpSp>
          <xdr:nvGrpSpPr>
            <xdr:cNvPr id="4" name="Group 3">
              <a:extLst>
                <a:ext uri="{FF2B5EF4-FFF2-40B4-BE49-F238E27FC236}">
                  <a16:creationId xmlns:a16="http://schemas.microsoft.com/office/drawing/2014/main" id="{00000000-0008-0000-0400-000004000000}"/>
                </a:ext>
              </a:extLst>
            </xdr:cNvPr>
            <xdr:cNvGrpSpPr/>
          </xdr:nvGrpSpPr>
          <xdr:grpSpPr>
            <a:xfrm>
              <a:off x="3413125" y="8302625"/>
              <a:ext cx="1066800" cy="679450"/>
              <a:chOff x="3057525" y="5286375"/>
              <a:chExt cx="1066800" cy="219075"/>
            </a:xfrm>
          </xdr:grpSpPr>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0</xdr:rowOff>
        </xdr:from>
        <xdr:to>
          <xdr:col>3</xdr:col>
          <xdr:colOff>1066800</xdr:colOff>
          <xdr:row>13</xdr:row>
          <xdr:rowOff>28575</xdr:rowOff>
        </xdr:to>
        <xdr:grpSp>
          <xdr:nvGrpSpPr>
            <xdr:cNvPr id="7" name="Group 6">
              <a:extLst>
                <a:ext uri="{FF2B5EF4-FFF2-40B4-BE49-F238E27FC236}">
                  <a16:creationId xmlns:a16="http://schemas.microsoft.com/office/drawing/2014/main" id="{00000000-0008-0000-0400-000007000000}"/>
                </a:ext>
              </a:extLst>
            </xdr:cNvPr>
            <xdr:cNvGrpSpPr/>
          </xdr:nvGrpSpPr>
          <xdr:grpSpPr>
            <a:xfrm>
              <a:off x="3413125" y="8953500"/>
              <a:ext cx="1066800" cy="679450"/>
              <a:chOff x="3057525" y="5286375"/>
              <a:chExt cx="1066800" cy="219075"/>
            </a:xfrm>
          </xdr:grpSpPr>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0</xdr:rowOff>
        </xdr:from>
        <xdr:to>
          <xdr:col>3</xdr:col>
          <xdr:colOff>1066800</xdr:colOff>
          <xdr:row>14</xdr:row>
          <xdr:rowOff>28575</xdr:rowOff>
        </xdr:to>
        <xdr:grpSp>
          <xdr:nvGrpSpPr>
            <xdr:cNvPr id="10" name="Group 9">
              <a:extLst>
                <a:ext uri="{FF2B5EF4-FFF2-40B4-BE49-F238E27FC236}">
                  <a16:creationId xmlns:a16="http://schemas.microsoft.com/office/drawing/2014/main" id="{00000000-0008-0000-0400-00000A000000}"/>
                </a:ext>
              </a:extLst>
            </xdr:cNvPr>
            <xdr:cNvGrpSpPr/>
          </xdr:nvGrpSpPr>
          <xdr:grpSpPr>
            <a:xfrm>
              <a:off x="3413125" y="9604375"/>
              <a:ext cx="1066800" cy="274638"/>
              <a:chOff x="3057525" y="5286375"/>
              <a:chExt cx="1066800" cy="219075"/>
            </a:xfrm>
          </xdr:grpSpPr>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400-00000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400-00000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0</xdr:rowOff>
        </xdr:from>
        <xdr:to>
          <xdr:col>3</xdr:col>
          <xdr:colOff>1066800</xdr:colOff>
          <xdr:row>14</xdr:row>
          <xdr:rowOff>219075</xdr:rowOff>
        </xdr:to>
        <xdr:grpSp>
          <xdr:nvGrpSpPr>
            <xdr:cNvPr id="13" name="Group 12">
              <a:extLst>
                <a:ext uri="{FF2B5EF4-FFF2-40B4-BE49-F238E27FC236}">
                  <a16:creationId xmlns:a16="http://schemas.microsoft.com/office/drawing/2014/main" id="{00000000-0008-0000-0400-00000D000000}"/>
                </a:ext>
              </a:extLst>
            </xdr:cNvPr>
            <xdr:cNvGrpSpPr/>
          </xdr:nvGrpSpPr>
          <xdr:grpSpPr>
            <a:xfrm>
              <a:off x="3413125" y="9850438"/>
              <a:ext cx="1066800" cy="219075"/>
              <a:chOff x="3057525" y="5286375"/>
              <a:chExt cx="1066800" cy="219075"/>
            </a:xfrm>
          </xdr:grpSpPr>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400-00000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400-00000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xdr:row>
          <xdr:rowOff>0</xdr:rowOff>
        </xdr:from>
        <xdr:to>
          <xdr:col>4</xdr:col>
          <xdr:colOff>1066800</xdr:colOff>
          <xdr:row>11</xdr:row>
          <xdr:rowOff>28575</xdr:rowOff>
        </xdr:to>
        <xdr:grpSp>
          <xdr:nvGrpSpPr>
            <xdr:cNvPr id="16" name="Group 15">
              <a:extLst>
                <a:ext uri="{FF2B5EF4-FFF2-40B4-BE49-F238E27FC236}">
                  <a16:creationId xmlns:a16="http://schemas.microsoft.com/office/drawing/2014/main" id="{00000000-0008-0000-0400-000010000000}"/>
                </a:ext>
              </a:extLst>
            </xdr:cNvPr>
            <xdr:cNvGrpSpPr/>
          </xdr:nvGrpSpPr>
          <xdr:grpSpPr>
            <a:xfrm>
              <a:off x="5770563" y="3286125"/>
              <a:ext cx="1066800" cy="5045075"/>
              <a:chOff x="3057525" y="5286375"/>
              <a:chExt cx="1066800" cy="219075"/>
            </a:xfrm>
          </xdr:grpSpPr>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400-00000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400-00000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xdr:row>
          <xdr:rowOff>5013</xdr:rowOff>
        </xdr:from>
        <xdr:to>
          <xdr:col>4</xdr:col>
          <xdr:colOff>1066800</xdr:colOff>
          <xdr:row>12</xdr:row>
          <xdr:rowOff>33588</xdr:rowOff>
        </xdr:to>
        <xdr:grpSp>
          <xdr:nvGrpSpPr>
            <xdr:cNvPr id="19" name="Group 18">
              <a:extLst>
                <a:ext uri="{FF2B5EF4-FFF2-40B4-BE49-F238E27FC236}">
                  <a16:creationId xmlns:a16="http://schemas.microsoft.com/office/drawing/2014/main" id="{00000000-0008-0000-0400-000013000000}"/>
                </a:ext>
              </a:extLst>
            </xdr:cNvPr>
            <xdr:cNvGrpSpPr/>
          </xdr:nvGrpSpPr>
          <xdr:grpSpPr>
            <a:xfrm>
              <a:off x="5770563" y="8307638"/>
              <a:ext cx="1066800" cy="679450"/>
              <a:chOff x="3057525" y="5286375"/>
              <a:chExt cx="1066800" cy="219075"/>
            </a:xfrm>
          </xdr:grpSpPr>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400-00000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400-00000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0</xdr:rowOff>
        </xdr:from>
        <xdr:to>
          <xdr:col>3</xdr:col>
          <xdr:colOff>1066800</xdr:colOff>
          <xdr:row>16</xdr:row>
          <xdr:rowOff>28575</xdr:rowOff>
        </xdr:to>
        <xdr:grpSp>
          <xdr:nvGrpSpPr>
            <xdr:cNvPr id="22" name="Group 21">
              <a:extLst>
                <a:ext uri="{FF2B5EF4-FFF2-40B4-BE49-F238E27FC236}">
                  <a16:creationId xmlns:a16="http://schemas.microsoft.com/office/drawing/2014/main" id="{00000000-0008-0000-0400-000016000000}"/>
                </a:ext>
              </a:extLst>
            </xdr:cNvPr>
            <xdr:cNvGrpSpPr/>
          </xdr:nvGrpSpPr>
          <xdr:grpSpPr>
            <a:xfrm>
              <a:off x="3413125" y="10660063"/>
              <a:ext cx="1066800" cy="1282700"/>
              <a:chOff x="3057525" y="5286375"/>
              <a:chExt cx="1066800" cy="219075"/>
            </a:xfrm>
          </xdr:grpSpPr>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400-00000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400-00001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1066800</xdr:colOff>
          <xdr:row>17</xdr:row>
          <xdr:rowOff>28575</xdr:rowOff>
        </xdr:to>
        <xdr:grpSp>
          <xdr:nvGrpSpPr>
            <xdr:cNvPr id="25" name="Group 24">
              <a:extLst>
                <a:ext uri="{FF2B5EF4-FFF2-40B4-BE49-F238E27FC236}">
                  <a16:creationId xmlns:a16="http://schemas.microsoft.com/office/drawing/2014/main" id="{00000000-0008-0000-0400-000019000000}"/>
                </a:ext>
              </a:extLst>
            </xdr:cNvPr>
            <xdr:cNvGrpSpPr/>
          </xdr:nvGrpSpPr>
          <xdr:grpSpPr>
            <a:xfrm>
              <a:off x="3413125" y="11914188"/>
              <a:ext cx="1066800" cy="274637"/>
              <a:chOff x="3057525" y="5286375"/>
              <a:chExt cx="1066800" cy="219075"/>
            </a:xfrm>
          </xdr:grpSpPr>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400-00001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400-00001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28" name="Group 27">
              <a:extLst>
                <a:ext uri="{FF2B5EF4-FFF2-40B4-BE49-F238E27FC236}">
                  <a16:creationId xmlns:a16="http://schemas.microsoft.com/office/drawing/2014/main" id="{00000000-0008-0000-0400-00001C000000}"/>
                </a:ext>
              </a:extLst>
            </xdr:cNvPr>
            <xdr:cNvGrpSpPr/>
          </xdr:nvGrpSpPr>
          <xdr:grpSpPr>
            <a:xfrm>
              <a:off x="3413125" y="12160250"/>
              <a:ext cx="1066800" cy="1116013"/>
              <a:chOff x="3057525" y="5286375"/>
              <a:chExt cx="1066800" cy="219075"/>
            </a:xfrm>
          </xdr:grpSpPr>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400-00001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400-00001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31" name="Group 30">
              <a:extLst>
                <a:ext uri="{FF2B5EF4-FFF2-40B4-BE49-F238E27FC236}">
                  <a16:creationId xmlns:a16="http://schemas.microsoft.com/office/drawing/2014/main" id="{00000000-0008-0000-0400-00001F000000}"/>
                </a:ext>
              </a:extLst>
            </xdr:cNvPr>
            <xdr:cNvGrpSpPr/>
          </xdr:nvGrpSpPr>
          <xdr:grpSpPr>
            <a:xfrm>
              <a:off x="3413125" y="13247688"/>
              <a:ext cx="1066800" cy="2616200"/>
              <a:chOff x="3057525" y="5286375"/>
              <a:chExt cx="1066800" cy="219075"/>
            </a:xfrm>
          </xdr:grpSpPr>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400-00001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400-00001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34" name="Group 33">
              <a:extLst>
                <a:ext uri="{FF2B5EF4-FFF2-40B4-BE49-F238E27FC236}">
                  <a16:creationId xmlns:a16="http://schemas.microsoft.com/office/drawing/2014/main" id="{00000000-0008-0000-0400-000022000000}"/>
                </a:ext>
              </a:extLst>
            </xdr:cNvPr>
            <xdr:cNvGrpSpPr/>
          </xdr:nvGrpSpPr>
          <xdr:grpSpPr>
            <a:xfrm>
              <a:off x="3413125" y="15835313"/>
              <a:ext cx="1066800" cy="1282700"/>
              <a:chOff x="3057525" y="5286375"/>
              <a:chExt cx="1066800" cy="219075"/>
            </a:xfrm>
          </xdr:grpSpPr>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400-00001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400-00001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21</xdr:row>
          <xdr:rowOff>28575</xdr:rowOff>
        </xdr:to>
        <xdr:grpSp>
          <xdr:nvGrpSpPr>
            <xdr:cNvPr id="37" name="Group 36">
              <a:extLst>
                <a:ext uri="{FF2B5EF4-FFF2-40B4-BE49-F238E27FC236}">
                  <a16:creationId xmlns:a16="http://schemas.microsoft.com/office/drawing/2014/main" id="{00000000-0008-0000-0400-000025000000}"/>
                </a:ext>
              </a:extLst>
            </xdr:cNvPr>
            <xdr:cNvGrpSpPr/>
          </xdr:nvGrpSpPr>
          <xdr:grpSpPr>
            <a:xfrm>
              <a:off x="3413125" y="17089438"/>
              <a:ext cx="1066800" cy="274637"/>
              <a:chOff x="3057525" y="5286375"/>
              <a:chExt cx="1066800" cy="219075"/>
            </a:xfrm>
          </xdr:grpSpPr>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400-00001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400-00001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21</xdr:row>
          <xdr:rowOff>219075</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3413125" y="17335500"/>
              <a:ext cx="1066800" cy="219075"/>
              <a:chOff x="3057525" y="5286375"/>
              <a:chExt cx="1066800" cy="219075"/>
            </a:xfrm>
          </xdr:grpSpPr>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400-00001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400-00001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23</xdr:row>
          <xdr:rowOff>28575</xdr:rowOff>
        </xdr:to>
        <xdr:grpSp>
          <xdr:nvGrpSpPr>
            <xdr:cNvPr id="43" name="Group 42">
              <a:extLst>
                <a:ext uri="{FF2B5EF4-FFF2-40B4-BE49-F238E27FC236}">
                  <a16:creationId xmlns:a16="http://schemas.microsoft.com/office/drawing/2014/main" id="{00000000-0008-0000-0400-00002B000000}"/>
                </a:ext>
              </a:extLst>
            </xdr:cNvPr>
            <xdr:cNvGrpSpPr/>
          </xdr:nvGrpSpPr>
          <xdr:grpSpPr>
            <a:xfrm>
              <a:off x="3413125" y="19359563"/>
              <a:ext cx="1066800" cy="1735137"/>
              <a:chOff x="3057525" y="5286375"/>
              <a:chExt cx="1066800" cy="219075"/>
            </a:xfrm>
          </xdr:grpSpPr>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400-00001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400-00001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3413125" y="21066125"/>
              <a:ext cx="1066800" cy="615950"/>
              <a:chOff x="3057525" y="5286375"/>
              <a:chExt cx="1066800" cy="219075"/>
            </a:xfrm>
          </xdr:grpSpPr>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400-00001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400-00002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3</xdr:col>
          <xdr:colOff>1066800</xdr:colOff>
          <xdr:row>25</xdr:row>
          <xdr:rowOff>28575</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3413125" y="21653500"/>
              <a:ext cx="1066800" cy="1044575"/>
              <a:chOff x="3057525" y="5286375"/>
              <a:chExt cx="1066800" cy="219075"/>
            </a:xfrm>
          </xdr:grpSpPr>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400-00002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400-00002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4</xdr:col>
          <xdr:colOff>1066800</xdr:colOff>
          <xdr:row>25</xdr:row>
          <xdr:rowOff>28575</xdr:rowOff>
        </xdr:to>
        <xdr:grpSp>
          <xdr:nvGrpSpPr>
            <xdr:cNvPr id="52" name="Group 51">
              <a:extLst>
                <a:ext uri="{FF2B5EF4-FFF2-40B4-BE49-F238E27FC236}">
                  <a16:creationId xmlns:a16="http://schemas.microsoft.com/office/drawing/2014/main" id="{00000000-0008-0000-0400-000034000000}"/>
                </a:ext>
              </a:extLst>
            </xdr:cNvPr>
            <xdr:cNvGrpSpPr/>
          </xdr:nvGrpSpPr>
          <xdr:grpSpPr>
            <a:xfrm>
              <a:off x="5770563" y="21653500"/>
              <a:ext cx="1066800" cy="1044575"/>
              <a:chOff x="3057525" y="5286375"/>
              <a:chExt cx="1066800" cy="219075"/>
            </a:xfrm>
          </xdr:grpSpPr>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400-00002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400-00002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55" name="Group 54">
              <a:extLst>
                <a:ext uri="{FF2B5EF4-FFF2-40B4-BE49-F238E27FC236}">
                  <a16:creationId xmlns:a16="http://schemas.microsoft.com/office/drawing/2014/main" id="{00000000-0008-0000-0400-000037000000}"/>
                </a:ext>
              </a:extLst>
            </xdr:cNvPr>
            <xdr:cNvGrpSpPr/>
          </xdr:nvGrpSpPr>
          <xdr:grpSpPr>
            <a:xfrm>
              <a:off x="5770563" y="21066125"/>
              <a:ext cx="1066800" cy="615950"/>
              <a:chOff x="3057525" y="5286375"/>
              <a:chExt cx="1066800" cy="219075"/>
            </a:xfrm>
          </xdr:grpSpPr>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400-00002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400-00002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23</xdr:row>
          <xdr:rowOff>28575</xdr:rowOff>
        </xdr:to>
        <xdr:grpSp>
          <xdr:nvGrpSpPr>
            <xdr:cNvPr id="58" name="Group 57">
              <a:extLst>
                <a:ext uri="{FF2B5EF4-FFF2-40B4-BE49-F238E27FC236}">
                  <a16:creationId xmlns:a16="http://schemas.microsoft.com/office/drawing/2014/main" id="{00000000-0008-0000-0400-00003A000000}"/>
                </a:ext>
              </a:extLst>
            </xdr:cNvPr>
            <xdr:cNvGrpSpPr/>
          </xdr:nvGrpSpPr>
          <xdr:grpSpPr>
            <a:xfrm>
              <a:off x="5770563" y="19359563"/>
              <a:ext cx="1066800" cy="1735137"/>
              <a:chOff x="3057525" y="5286375"/>
              <a:chExt cx="1066800" cy="219075"/>
            </a:xfrm>
          </xdr:grpSpPr>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400-00002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400-00002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21</xdr:row>
          <xdr:rowOff>219075</xdr:rowOff>
        </xdr:to>
        <xdr:grpSp>
          <xdr:nvGrpSpPr>
            <xdr:cNvPr id="61" name="Group 60">
              <a:extLst>
                <a:ext uri="{FF2B5EF4-FFF2-40B4-BE49-F238E27FC236}">
                  <a16:creationId xmlns:a16="http://schemas.microsoft.com/office/drawing/2014/main" id="{00000000-0008-0000-0400-00003D000000}"/>
                </a:ext>
              </a:extLst>
            </xdr:cNvPr>
            <xdr:cNvGrpSpPr/>
          </xdr:nvGrpSpPr>
          <xdr:grpSpPr>
            <a:xfrm>
              <a:off x="5770563" y="17335500"/>
              <a:ext cx="1066800" cy="219075"/>
              <a:chOff x="3057525" y="5286375"/>
              <a:chExt cx="1066800" cy="219075"/>
            </a:xfrm>
          </xdr:grpSpPr>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400-00002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400-00002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21</xdr:row>
          <xdr:rowOff>28575</xdr:rowOff>
        </xdr:to>
        <xdr:grpSp>
          <xdr:nvGrpSpPr>
            <xdr:cNvPr id="64" name="Group 63">
              <a:extLst>
                <a:ext uri="{FF2B5EF4-FFF2-40B4-BE49-F238E27FC236}">
                  <a16:creationId xmlns:a16="http://schemas.microsoft.com/office/drawing/2014/main" id="{00000000-0008-0000-0400-000040000000}"/>
                </a:ext>
              </a:extLst>
            </xdr:cNvPr>
            <xdr:cNvGrpSpPr/>
          </xdr:nvGrpSpPr>
          <xdr:grpSpPr>
            <a:xfrm>
              <a:off x="5770563" y="17089438"/>
              <a:ext cx="1066800" cy="274637"/>
              <a:chOff x="3057525" y="5286375"/>
              <a:chExt cx="1066800" cy="219075"/>
            </a:xfrm>
          </xdr:grpSpPr>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400-00002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400-00002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67" name="Group 66">
              <a:extLst>
                <a:ext uri="{FF2B5EF4-FFF2-40B4-BE49-F238E27FC236}">
                  <a16:creationId xmlns:a16="http://schemas.microsoft.com/office/drawing/2014/main" id="{00000000-0008-0000-0400-000043000000}"/>
                </a:ext>
              </a:extLst>
            </xdr:cNvPr>
            <xdr:cNvGrpSpPr/>
          </xdr:nvGrpSpPr>
          <xdr:grpSpPr>
            <a:xfrm>
              <a:off x="5770563" y="15835313"/>
              <a:ext cx="1066800" cy="1282700"/>
              <a:chOff x="3057525" y="5286375"/>
              <a:chExt cx="1066800" cy="219075"/>
            </a:xfrm>
          </xdr:grpSpPr>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400-00002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400-00002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70" name="Group 69">
              <a:extLst>
                <a:ext uri="{FF2B5EF4-FFF2-40B4-BE49-F238E27FC236}">
                  <a16:creationId xmlns:a16="http://schemas.microsoft.com/office/drawing/2014/main" id="{00000000-0008-0000-0400-000046000000}"/>
                </a:ext>
              </a:extLst>
            </xdr:cNvPr>
            <xdr:cNvGrpSpPr/>
          </xdr:nvGrpSpPr>
          <xdr:grpSpPr>
            <a:xfrm>
              <a:off x="5770563" y="13247688"/>
              <a:ext cx="1066800" cy="2616200"/>
              <a:chOff x="3057525" y="5286375"/>
              <a:chExt cx="1066800" cy="219075"/>
            </a:xfrm>
          </xdr:grpSpPr>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400-00002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400-00003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0</xdr:rowOff>
        </xdr:from>
        <xdr:to>
          <xdr:col>4</xdr:col>
          <xdr:colOff>1066800</xdr:colOff>
          <xdr:row>18</xdr:row>
          <xdr:rowOff>28575</xdr:rowOff>
        </xdr:to>
        <xdr:grpSp>
          <xdr:nvGrpSpPr>
            <xdr:cNvPr id="73" name="Group 72">
              <a:extLst>
                <a:ext uri="{FF2B5EF4-FFF2-40B4-BE49-F238E27FC236}">
                  <a16:creationId xmlns:a16="http://schemas.microsoft.com/office/drawing/2014/main" id="{00000000-0008-0000-0400-000049000000}"/>
                </a:ext>
              </a:extLst>
            </xdr:cNvPr>
            <xdr:cNvGrpSpPr/>
          </xdr:nvGrpSpPr>
          <xdr:grpSpPr>
            <a:xfrm>
              <a:off x="5770563" y="12160250"/>
              <a:ext cx="1066800" cy="1116013"/>
              <a:chOff x="3057525" y="5286375"/>
              <a:chExt cx="1066800" cy="219075"/>
            </a:xfrm>
          </xdr:grpSpPr>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400-00003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400-00003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4</xdr:col>
          <xdr:colOff>1066800</xdr:colOff>
          <xdr:row>17</xdr:row>
          <xdr:rowOff>28575</xdr:rowOff>
        </xdr:to>
        <xdr:grpSp>
          <xdr:nvGrpSpPr>
            <xdr:cNvPr id="76" name="Group 75">
              <a:extLst>
                <a:ext uri="{FF2B5EF4-FFF2-40B4-BE49-F238E27FC236}">
                  <a16:creationId xmlns:a16="http://schemas.microsoft.com/office/drawing/2014/main" id="{00000000-0008-0000-0400-00004C000000}"/>
                </a:ext>
              </a:extLst>
            </xdr:cNvPr>
            <xdr:cNvGrpSpPr/>
          </xdr:nvGrpSpPr>
          <xdr:grpSpPr>
            <a:xfrm>
              <a:off x="5770563" y="11914188"/>
              <a:ext cx="1066800" cy="274637"/>
              <a:chOff x="3057525" y="5286375"/>
              <a:chExt cx="1066800" cy="219075"/>
            </a:xfrm>
          </xdr:grpSpPr>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400-00003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400-00003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0</xdr:rowOff>
        </xdr:from>
        <xdr:to>
          <xdr:col>4</xdr:col>
          <xdr:colOff>1066800</xdr:colOff>
          <xdr:row>16</xdr:row>
          <xdr:rowOff>28575</xdr:rowOff>
        </xdr:to>
        <xdr:grpSp>
          <xdr:nvGrpSpPr>
            <xdr:cNvPr id="79" name="Group 78">
              <a:extLst>
                <a:ext uri="{FF2B5EF4-FFF2-40B4-BE49-F238E27FC236}">
                  <a16:creationId xmlns:a16="http://schemas.microsoft.com/office/drawing/2014/main" id="{00000000-0008-0000-0400-00004F000000}"/>
                </a:ext>
              </a:extLst>
            </xdr:cNvPr>
            <xdr:cNvGrpSpPr/>
          </xdr:nvGrpSpPr>
          <xdr:grpSpPr>
            <a:xfrm>
              <a:off x="5770563" y="10660063"/>
              <a:ext cx="1066800" cy="1282700"/>
              <a:chOff x="3057525" y="5286375"/>
              <a:chExt cx="1066800" cy="219075"/>
            </a:xfrm>
          </xdr:grpSpPr>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400-00003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400-00003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xdr:row>
          <xdr:rowOff>0</xdr:rowOff>
        </xdr:from>
        <xdr:to>
          <xdr:col>4</xdr:col>
          <xdr:colOff>1066800</xdr:colOff>
          <xdr:row>14</xdr:row>
          <xdr:rowOff>219075</xdr:rowOff>
        </xdr:to>
        <xdr:grpSp>
          <xdr:nvGrpSpPr>
            <xdr:cNvPr id="82" name="Group 81">
              <a:extLst>
                <a:ext uri="{FF2B5EF4-FFF2-40B4-BE49-F238E27FC236}">
                  <a16:creationId xmlns:a16="http://schemas.microsoft.com/office/drawing/2014/main" id="{00000000-0008-0000-0400-000052000000}"/>
                </a:ext>
              </a:extLst>
            </xdr:cNvPr>
            <xdr:cNvGrpSpPr/>
          </xdr:nvGrpSpPr>
          <xdr:grpSpPr>
            <a:xfrm>
              <a:off x="5770563" y="9850438"/>
              <a:ext cx="1066800" cy="219075"/>
              <a:chOff x="3057525" y="5286375"/>
              <a:chExt cx="1066800" cy="219075"/>
            </a:xfrm>
          </xdr:grpSpPr>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400-00003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400-00003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xdr:row>
          <xdr:rowOff>0</xdr:rowOff>
        </xdr:from>
        <xdr:to>
          <xdr:col>4</xdr:col>
          <xdr:colOff>1066800</xdr:colOff>
          <xdr:row>13</xdr:row>
          <xdr:rowOff>28575</xdr:rowOff>
        </xdr:to>
        <xdr:grpSp>
          <xdr:nvGrpSpPr>
            <xdr:cNvPr id="85" name="Group 84">
              <a:extLst>
                <a:ext uri="{FF2B5EF4-FFF2-40B4-BE49-F238E27FC236}">
                  <a16:creationId xmlns:a16="http://schemas.microsoft.com/office/drawing/2014/main" id="{00000000-0008-0000-0400-000055000000}"/>
                </a:ext>
              </a:extLst>
            </xdr:cNvPr>
            <xdr:cNvGrpSpPr/>
          </xdr:nvGrpSpPr>
          <xdr:grpSpPr>
            <a:xfrm>
              <a:off x="5770563" y="8953500"/>
              <a:ext cx="1066800" cy="679450"/>
              <a:chOff x="3057525" y="5286375"/>
              <a:chExt cx="1066800" cy="219075"/>
            </a:xfrm>
          </xdr:grpSpPr>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400-00003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400-00003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0</xdr:rowOff>
        </xdr:from>
        <xdr:to>
          <xdr:col>4</xdr:col>
          <xdr:colOff>1066800</xdr:colOff>
          <xdr:row>14</xdr:row>
          <xdr:rowOff>28575</xdr:rowOff>
        </xdr:to>
        <xdr:grpSp>
          <xdr:nvGrpSpPr>
            <xdr:cNvPr id="88" name="Group 87">
              <a:extLst>
                <a:ext uri="{FF2B5EF4-FFF2-40B4-BE49-F238E27FC236}">
                  <a16:creationId xmlns:a16="http://schemas.microsoft.com/office/drawing/2014/main" id="{00000000-0008-0000-0400-000058000000}"/>
                </a:ext>
              </a:extLst>
            </xdr:cNvPr>
            <xdr:cNvGrpSpPr/>
          </xdr:nvGrpSpPr>
          <xdr:grpSpPr>
            <a:xfrm>
              <a:off x="5770563" y="9604375"/>
              <a:ext cx="1066800" cy="274638"/>
              <a:chOff x="3057525" y="5286375"/>
              <a:chExt cx="1066800" cy="219075"/>
            </a:xfrm>
          </xdr:grpSpPr>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400-00003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400-00003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0</xdr:rowOff>
        </xdr:from>
        <xdr:to>
          <xdr:col>3</xdr:col>
          <xdr:colOff>1066800</xdr:colOff>
          <xdr:row>11</xdr:row>
          <xdr:rowOff>28575</xdr:rowOff>
        </xdr:to>
        <xdr:grpSp>
          <xdr:nvGrpSpPr>
            <xdr:cNvPr id="91" name="Group 90">
              <a:extLst>
                <a:ext uri="{FF2B5EF4-FFF2-40B4-BE49-F238E27FC236}">
                  <a16:creationId xmlns:a16="http://schemas.microsoft.com/office/drawing/2014/main" id="{00000000-0008-0000-0400-00005B000000}"/>
                </a:ext>
              </a:extLst>
            </xdr:cNvPr>
            <xdr:cNvGrpSpPr/>
          </xdr:nvGrpSpPr>
          <xdr:grpSpPr>
            <a:xfrm>
              <a:off x="3413125" y="3286125"/>
              <a:ext cx="1066800" cy="5045075"/>
              <a:chOff x="3057525" y="5286375"/>
              <a:chExt cx="1066800" cy="219075"/>
            </a:xfrm>
          </xdr:grpSpPr>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400-00003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400-00003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50</xdr:row>
      <xdr:rowOff>0</xdr:rowOff>
    </xdr:from>
    <xdr:to>
      <xdr:col>3</xdr:col>
      <xdr:colOff>1855304</xdr:colOff>
      <xdr:row>50</xdr:row>
      <xdr:rowOff>219075</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3413125" y="30194250"/>
          <a:ext cx="1855304" cy="219075"/>
          <a:chOff x="3048000" y="14817587"/>
          <a:chExt cx="1855304" cy="219075"/>
        </a:xfrm>
      </xdr:grpSpPr>
      <xdr:sp macro="" textlink="">
        <xdr:nvSpPr>
          <xdr:cNvPr id="95"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5F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6"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60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7"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61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36</xdr:row>
          <xdr:rowOff>0</xdr:rowOff>
        </xdr:from>
        <xdr:to>
          <xdr:col>4</xdr:col>
          <xdr:colOff>1066800</xdr:colOff>
          <xdr:row>37</xdr:row>
          <xdr:rowOff>0</xdr:rowOff>
        </xdr:to>
        <xdr:grpSp>
          <xdr:nvGrpSpPr>
            <xdr:cNvPr id="98" name="Group 97">
              <a:extLst>
                <a:ext uri="{FF2B5EF4-FFF2-40B4-BE49-F238E27FC236}">
                  <a16:creationId xmlns:a16="http://schemas.microsoft.com/office/drawing/2014/main" id="{00000000-0008-0000-0400-000062000000}"/>
                </a:ext>
              </a:extLst>
            </xdr:cNvPr>
            <xdr:cNvGrpSpPr/>
          </xdr:nvGrpSpPr>
          <xdr:grpSpPr>
            <a:xfrm>
              <a:off x="5770563" y="25661938"/>
              <a:ext cx="1066800" cy="508000"/>
              <a:chOff x="3057525" y="5286375"/>
              <a:chExt cx="1066800" cy="219075"/>
            </a:xfrm>
          </xdr:grpSpPr>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400-00003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400-00004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50</xdr:row>
          <xdr:rowOff>161925</xdr:rowOff>
        </xdr:from>
        <xdr:to>
          <xdr:col>4</xdr:col>
          <xdr:colOff>2295525</xdr:colOff>
          <xdr:row>50</xdr:row>
          <xdr:rowOff>495300</xdr:rowOff>
        </xdr:to>
        <xdr:grpSp>
          <xdr:nvGrpSpPr>
            <xdr:cNvPr id="101" name="Group 135">
              <a:extLst>
                <a:ext uri="{FF2B5EF4-FFF2-40B4-BE49-F238E27FC236}">
                  <a16:creationId xmlns:a16="http://schemas.microsoft.com/office/drawing/2014/main" id="{00000000-0008-0000-0400-000065000000}"/>
                </a:ext>
              </a:extLst>
            </xdr:cNvPr>
            <xdr:cNvGrpSpPr>
              <a:grpSpLocks/>
            </xdr:cNvGrpSpPr>
          </xdr:nvGrpSpPr>
          <xdr:grpSpPr bwMode="auto">
            <a:xfrm>
              <a:off x="5808663" y="30356175"/>
              <a:ext cx="2257425" cy="333375"/>
              <a:chOff x="30480" y="148175"/>
              <a:chExt cx="18553" cy="2191"/>
            </a:xfrm>
          </xdr:grpSpPr>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400-000041280000}"/>
                  </a:ext>
                </a:extLst>
              </xdr:cNvPr>
              <xdr:cNvSpPr/>
            </xdr:nvSpPr>
            <xdr:spPr bwMode="auto">
              <a:xfrm>
                <a:off x="30480" y="148175"/>
                <a:ext cx="5143"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400-000042280000}"/>
                  </a:ext>
                </a:extLst>
              </xdr:cNvPr>
              <xdr:cNvSpPr/>
            </xdr:nvSpPr>
            <xdr:spPr bwMode="auto">
              <a:xfrm>
                <a:off x="36004" y="148175"/>
                <a:ext cx="5144"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400-000043280000}"/>
                  </a:ext>
                </a:extLst>
              </xdr:cNvPr>
              <xdr:cNvSpPr/>
            </xdr:nvSpPr>
            <xdr:spPr bwMode="auto">
              <a:xfrm>
                <a:off x="41056" y="148175"/>
                <a:ext cx="7977"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64</xdr:row>
          <xdr:rowOff>0</xdr:rowOff>
        </xdr:from>
        <xdr:to>
          <xdr:col>4</xdr:col>
          <xdr:colOff>1855304</xdr:colOff>
          <xdr:row>65</xdr:row>
          <xdr:rowOff>0</xdr:rowOff>
        </xdr:to>
        <xdr:grpSp>
          <xdr:nvGrpSpPr>
            <xdr:cNvPr id="105" name="Group 104">
              <a:extLst>
                <a:ext uri="{FF2B5EF4-FFF2-40B4-BE49-F238E27FC236}">
                  <a16:creationId xmlns:a16="http://schemas.microsoft.com/office/drawing/2014/main" id="{00000000-0008-0000-0400-000069000000}"/>
                </a:ext>
              </a:extLst>
            </xdr:cNvPr>
            <xdr:cNvGrpSpPr/>
          </xdr:nvGrpSpPr>
          <xdr:grpSpPr>
            <a:xfrm>
              <a:off x="5770563" y="36218813"/>
              <a:ext cx="1855304" cy="762000"/>
              <a:chOff x="3048000" y="14817587"/>
              <a:chExt cx="1855304" cy="219075"/>
            </a:xfrm>
          </xdr:grpSpPr>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400-000044280000}"/>
                  </a:ext>
                </a:extLst>
              </xdr:cNvPr>
              <xdr:cNvSpPr/>
            </xdr:nvSpPr>
            <xdr:spPr bwMode="auto">
              <a:xfrm>
                <a:off x="304800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400-000045280000}"/>
                  </a:ext>
                </a:extLst>
              </xdr:cNvPr>
              <xdr:cNvSpPr/>
            </xdr:nvSpPr>
            <xdr:spPr bwMode="auto">
              <a:xfrm>
                <a:off x="360045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400-000046280000}"/>
                  </a:ext>
                </a:extLst>
              </xdr:cNvPr>
              <xdr:cNvSpPr/>
            </xdr:nvSpPr>
            <xdr:spPr bwMode="auto">
              <a:xfrm>
                <a:off x="4105693" y="14817587"/>
                <a:ext cx="797611"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38</xdr:row>
          <xdr:rowOff>0</xdr:rowOff>
        </xdr:from>
        <xdr:to>
          <xdr:col>5</xdr:col>
          <xdr:colOff>474179</xdr:colOff>
          <xdr:row>39</xdr:row>
          <xdr:rowOff>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4038600" y="13220700"/>
              <a:ext cx="2677629" cy="717550"/>
              <a:chOff x="3048003" y="14817587"/>
              <a:chExt cx="1855301" cy="219075"/>
            </a:xfrm>
          </xdr:grpSpPr>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3048003"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3600450" y="14817587"/>
                <a:ext cx="514349"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4105696" y="14817587"/>
                <a:ext cx="797608"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twoCellAnchor editAs="oneCell">
    <xdr:from>
      <xdr:col>2</xdr:col>
      <xdr:colOff>2759096</xdr:colOff>
      <xdr:row>7</xdr:row>
      <xdr:rowOff>313284</xdr:rowOff>
    </xdr:from>
    <xdr:to>
      <xdr:col>2</xdr:col>
      <xdr:colOff>2759456</xdr:colOff>
      <xdr:row>7</xdr:row>
      <xdr:rowOff>313644</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a:extLst>
                <a:ext uri="{FF2B5EF4-FFF2-40B4-BE49-F238E27FC236}">
                  <a16:creationId xmlns:a16="http://schemas.microsoft.com/office/drawing/2014/main" id="{00000000-0008-0000-0500-000003000000}"/>
                </a:ext>
              </a:extLst>
            </xdr14:cNvPr>
            <xdr14:cNvContentPartPr/>
          </xdr14:nvContentPartPr>
          <xdr14:nvPr macro=""/>
          <xdr14:xfrm>
            <a:off x="3009960" y="1653840"/>
            <a:ext cx="360" cy="360"/>
          </xdr14:xfrm>
        </xdr:contentPart>
      </mc:Choice>
      <mc:Fallback xmlns="">
        <xdr:pic>
          <xdr:nvPicPr>
            <xdr:cNvPr id="3" name="Ink 2">
              <a:extLst>
                <a:ext uri="{FF2B5EF4-FFF2-40B4-BE49-F238E27FC236}">
                  <a16:creationId xmlns:a16="http://schemas.microsoft.com/office/drawing/2014/main" id="{4E015511-9CC3-4427-812E-545E8F53F60B}"/>
                </a:ext>
              </a:extLst>
            </xdr:cNvPr>
            <xdr:cNvPicPr/>
          </xdr:nvPicPr>
          <xdr:blipFill>
            <a:blip xmlns:r="http://schemas.openxmlformats.org/officeDocument/2006/relationships" r:embed="rId2"/>
            <a:stretch>
              <a:fillRect/>
            </a:stretch>
          </xdr:blipFill>
          <xdr:spPr>
            <a:xfrm>
              <a:off x="3001320" y="1644840"/>
              <a:ext cx="18000" cy="1800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3168649</xdr:colOff>
          <xdr:row>38</xdr:row>
          <xdr:rowOff>0</xdr:rowOff>
        </xdr:from>
        <xdr:to>
          <xdr:col>3</xdr:col>
          <xdr:colOff>1219200</xdr:colOff>
          <xdr:row>38</xdr:row>
          <xdr:rowOff>333375</xdr:rowOff>
        </xdr:to>
        <xdr:grpSp>
          <xdr:nvGrpSpPr>
            <xdr:cNvPr id="6" name="Group 135">
              <a:extLst>
                <a:ext uri="{FF2B5EF4-FFF2-40B4-BE49-F238E27FC236}">
                  <a16:creationId xmlns:a16="http://schemas.microsoft.com/office/drawing/2014/main" id="{00000000-0008-0000-0900-000006000000}"/>
                </a:ext>
              </a:extLst>
            </xdr:cNvPr>
            <xdr:cNvGrpSpPr>
              <a:grpSpLocks/>
            </xdr:cNvGrpSpPr>
          </xdr:nvGrpSpPr>
          <xdr:grpSpPr bwMode="auto">
            <a:xfrm>
              <a:off x="3395132" y="26719389"/>
              <a:ext cx="1217790" cy="333375"/>
              <a:chOff x="30480" y="148175"/>
              <a:chExt cx="10668" cy="2191"/>
            </a:xfrm>
          </xdr:grpSpPr>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900-000004880000}"/>
                  </a:ext>
                </a:extLst>
              </xdr:cNvPr>
              <xdr:cNvSpPr/>
            </xdr:nvSpPr>
            <xdr:spPr bwMode="auto">
              <a:xfrm>
                <a:off x="30480" y="148175"/>
                <a:ext cx="5143"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900-000005880000}"/>
                  </a:ext>
                </a:extLst>
              </xdr:cNvPr>
              <xdr:cNvSpPr/>
            </xdr:nvSpPr>
            <xdr:spPr bwMode="auto">
              <a:xfrm>
                <a:off x="36004" y="148175"/>
                <a:ext cx="5144"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b512518\Desktop\Copy%20of%20Copy%20of%20Copy%20of%20PPR-Template_Amended-October-2017_ag%20suggestions_cd_m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Rating"/>
      <sheetName val="Project Indicators"/>
      <sheetName val="Lessons Learned"/>
      <sheetName val="Results Tracker"/>
      <sheetName val="Units for 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6">
          <cell r="G146" t="str">
            <v>Community</v>
          </cell>
        </row>
        <row r="147">
          <cell r="G147" t="str">
            <v>Multi-community</v>
          </cell>
        </row>
        <row r="148">
          <cell r="G148" t="str">
            <v>Departmental</v>
          </cell>
        </row>
        <row r="149">
          <cell r="G149" t="str">
            <v>National</v>
          </cell>
        </row>
      </sheetData>
      <sheetData sheetId="8"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9-30T21:51:49.243"/>
    </inkml:context>
    <inkml:brush xml:id="br0">
      <inkml:brushProperty name="width" value="0.05" units="cm"/>
      <inkml:brushProperty name="height" value="0.05" units="cm"/>
    </inkml:brush>
  </inkml:definitions>
  <inkml:trace contextRef="#ctx0" brushRef="#br0">1 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agatte_ba@hotmail.com" TargetMode="External"/><Relationship Id="rId2" Type="http://schemas.openxmlformats.org/officeDocument/2006/relationships/hyperlink" Target="mailto:ousmandong@yahoo.fr" TargetMode="External"/><Relationship Id="rId1" Type="http://schemas.openxmlformats.org/officeDocument/2006/relationships/hyperlink" Target="mailto:djiguibala@yahoo.fr"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diorsidibe@yahoo.fr"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s://www.adaptation-fund.org/wp-content/uploads/2019/10/Results-Tracker-Guidance-Document-Updated_July-2019.docx"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hyperlink" Target="mailto:aissata.sall@cse.sn"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trlProp" Target="../ctrlProps/ctrlProp75.xml"/><Relationship Id="rId4" Type="http://schemas.openxmlformats.org/officeDocument/2006/relationships/ctrlProp" Target="../ctrlProps/ctrlProp7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P185"/>
  <sheetViews>
    <sheetView topLeftCell="B20" workbookViewId="0">
      <selection activeCell="D27" sqref="D27"/>
    </sheetView>
  </sheetViews>
  <sheetFormatPr defaultColWidth="102.26953125" defaultRowHeight="14" x14ac:dyDescent="0.3"/>
  <cols>
    <col min="1" max="1" width="2.453125" style="1" customWidth="1"/>
    <col min="2" max="2" width="9.7265625" style="135" customWidth="1"/>
    <col min="3" max="3" width="15.26953125" style="135" customWidth="1"/>
    <col min="4" max="4" width="87.26953125" style="1" customWidth="1"/>
    <col min="5" max="5" width="4.7265625" style="1" customWidth="1"/>
    <col min="6" max="6" width="9.26953125" style="1" customWidth="1"/>
    <col min="7" max="7" width="12.26953125" style="2" customWidth="1"/>
    <col min="8" max="8" width="15.453125" style="2" hidden="1" customWidth="1"/>
    <col min="9" max="13" width="0" style="2" hidden="1" customWidth="1"/>
    <col min="14" max="15" width="9.26953125" style="2" hidden="1" customWidth="1"/>
    <col min="16" max="16" width="0" style="2" hidden="1" customWidth="1"/>
    <col min="17" max="251" width="9.26953125" style="1" customWidth="1"/>
    <col min="252" max="252" width="2.7265625" style="1" customWidth="1"/>
    <col min="253" max="254" width="9.26953125" style="1" customWidth="1"/>
    <col min="255" max="255" width="17.26953125" style="1" customWidth="1"/>
    <col min="256" max="16384" width="102.26953125" style="1"/>
  </cols>
  <sheetData>
    <row r="1" spans="2:16" ht="14.5" thickBot="1" x14ac:dyDescent="0.35"/>
    <row r="2" spans="2:16" ht="14.5" thickBot="1" x14ac:dyDescent="0.35">
      <c r="B2" s="136"/>
      <c r="C2" s="137"/>
      <c r="D2" s="70"/>
      <c r="E2" s="71"/>
    </row>
    <row r="3" spans="2:16" ht="18" thickBot="1" x14ac:dyDescent="0.4">
      <c r="B3" s="138"/>
      <c r="C3" s="139"/>
      <c r="D3" s="82" t="s">
        <v>727</v>
      </c>
      <c r="E3" s="73"/>
    </row>
    <row r="4" spans="2:16" ht="14.5" thickBot="1" x14ac:dyDescent="0.35">
      <c r="B4" s="138"/>
      <c r="C4" s="139"/>
      <c r="D4" s="72" t="s">
        <v>738</v>
      </c>
      <c r="E4" s="73"/>
    </row>
    <row r="5" spans="2:16" ht="14.5" thickBot="1" x14ac:dyDescent="0.35">
      <c r="B5" s="138"/>
      <c r="C5" s="142" t="s">
        <v>267</v>
      </c>
      <c r="D5" s="417" t="s">
        <v>792</v>
      </c>
      <c r="E5" s="73"/>
    </row>
    <row r="6" spans="2:16" s="3" customFormat="1" ht="14.5" thickBot="1" x14ac:dyDescent="0.35">
      <c r="B6" s="140"/>
      <c r="C6" s="80"/>
      <c r="D6" s="42"/>
      <c r="E6" s="40"/>
      <c r="G6" s="2"/>
      <c r="H6" s="2"/>
      <c r="I6" s="2"/>
      <c r="J6" s="2"/>
      <c r="K6" s="2"/>
      <c r="L6" s="2"/>
      <c r="M6" s="2"/>
      <c r="N6" s="2"/>
      <c r="O6" s="2"/>
      <c r="P6" s="2"/>
    </row>
    <row r="7" spans="2:16" s="3" customFormat="1" ht="30.75" customHeight="1" thickBot="1" x14ac:dyDescent="0.35">
      <c r="B7" s="140"/>
      <c r="C7" s="74" t="s">
        <v>209</v>
      </c>
      <c r="D7" s="400" t="s">
        <v>793</v>
      </c>
      <c r="E7" s="40"/>
      <c r="G7" s="2"/>
      <c r="H7" s="2"/>
      <c r="I7" s="2"/>
      <c r="J7" s="2"/>
      <c r="K7" s="2"/>
      <c r="L7" s="2"/>
      <c r="M7" s="2"/>
      <c r="N7" s="2"/>
      <c r="O7" s="2"/>
      <c r="P7" s="2"/>
    </row>
    <row r="8" spans="2:16" s="3" customFormat="1" hidden="1" x14ac:dyDescent="0.3">
      <c r="B8" s="138"/>
      <c r="C8" s="139"/>
      <c r="D8" s="72"/>
      <c r="E8" s="40"/>
      <c r="G8" s="2"/>
      <c r="H8" s="2"/>
      <c r="I8" s="2"/>
      <c r="J8" s="2"/>
      <c r="K8" s="2"/>
      <c r="L8" s="2"/>
      <c r="M8" s="2"/>
      <c r="N8" s="2"/>
      <c r="O8" s="2"/>
      <c r="P8" s="2"/>
    </row>
    <row r="9" spans="2:16" s="3" customFormat="1" hidden="1" x14ac:dyDescent="0.3">
      <c r="B9" s="138"/>
      <c r="C9" s="139"/>
      <c r="D9" s="72"/>
      <c r="E9" s="40"/>
      <c r="G9" s="2"/>
      <c r="H9" s="2"/>
      <c r="I9" s="2"/>
      <c r="J9" s="2"/>
      <c r="K9" s="2"/>
      <c r="L9" s="2"/>
      <c r="M9" s="2"/>
      <c r="N9" s="2"/>
      <c r="O9" s="2"/>
      <c r="P9" s="2"/>
    </row>
    <row r="10" spans="2:16" s="3" customFormat="1" hidden="1" x14ac:dyDescent="0.3">
      <c r="B10" s="138"/>
      <c r="C10" s="139"/>
      <c r="D10" s="72"/>
      <c r="E10" s="40"/>
      <c r="G10" s="2"/>
      <c r="H10" s="2"/>
      <c r="I10" s="2"/>
      <c r="J10" s="2"/>
      <c r="K10" s="2"/>
      <c r="L10" s="2"/>
      <c r="M10" s="2"/>
      <c r="N10" s="2"/>
      <c r="O10" s="2"/>
      <c r="P10" s="2"/>
    </row>
    <row r="11" spans="2:16" s="3" customFormat="1" hidden="1" x14ac:dyDescent="0.3">
      <c r="B11" s="138"/>
      <c r="C11" s="139"/>
      <c r="D11" s="72"/>
      <c r="E11" s="40"/>
      <c r="G11" s="2"/>
      <c r="H11" s="2"/>
      <c r="I11" s="2"/>
      <c r="J11" s="2"/>
      <c r="K11" s="2"/>
      <c r="L11" s="2"/>
      <c r="M11" s="2"/>
      <c r="N11" s="2"/>
      <c r="O11" s="2"/>
      <c r="P11" s="2"/>
    </row>
    <row r="12" spans="2:16" s="3" customFormat="1" ht="14.5" thickBot="1" x14ac:dyDescent="0.35">
      <c r="B12" s="140"/>
      <c r="C12" s="80"/>
      <c r="D12" s="42"/>
      <c r="E12" s="40"/>
      <c r="G12" s="2"/>
      <c r="H12" s="2"/>
      <c r="I12" s="2"/>
      <c r="J12" s="2"/>
      <c r="K12" s="2"/>
      <c r="L12" s="2"/>
      <c r="M12" s="2"/>
      <c r="N12" s="2"/>
      <c r="O12" s="2"/>
      <c r="P12" s="2"/>
    </row>
    <row r="13" spans="2:16" s="3" customFormat="1" ht="169.9" customHeight="1" thickBot="1" x14ac:dyDescent="0.35">
      <c r="B13" s="140"/>
      <c r="C13" s="75" t="s">
        <v>0</v>
      </c>
      <c r="D13" s="14" t="s">
        <v>794</v>
      </c>
      <c r="E13" s="40"/>
      <c r="G13" s="2"/>
      <c r="H13" s="2"/>
      <c r="I13" s="2"/>
      <c r="J13" s="2"/>
      <c r="K13" s="2"/>
      <c r="L13" s="2"/>
      <c r="M13" s="2"/>
      <c r="N13" s="2"/>
      <c r="O13" s="2"/>
      <c r="P13" s="2"/>
    </row>
    <row r="14" spans="2:16" s="3" customFormat="1" ht="14.5" thickBot="1" x14ac:dyDescent="0.35">
      <c r="B14" s="140"/>
      <c r="C14" s="80"/>
      <c r="D14" s="42"/>
      <c r="E14" s="40"/>
      <c r="G14" s="2"/>
      <c r="H14" s="2" t="s">
        <v>1</v>
      </c>
      <c r="I14" s="2" t="s">
        <v>2</v>
      </c>
      <c r="J14" s="2"/>
      <c r="K14" s="2" t="s">
        <v>3</v>
      </c>
      <c r="L14" s="2" t="s">
        <v>4</v>
      </c>
      <c r="M14" s="2" t="s">
        <v>5</v>
      </c>
      <c r="N14" s="2" t="s">
        <v>6</v>
      </c>
      <c r="O14" s="2" t="s">
        <v>7</v>
      </c>
      <c r="P14" s="2" t="s">
        <v>8</v>
      </c>
    </row>
    <row r="15" spans="2:16" s="3" customFormat="1" ht="14.5" thickBot="1" x14ac:dyDescent="0.35">
      <c r="B15" s="140"/>
      <c r="C15" s="76" t="s">
        <v>200</v>
      </c>
      <c r="D15" s="401" t="s">
        <v>795</v>
      </c>
      <c r="E15" s="40"/>
      <c r="G15" s="2"/>
      <c r="H15" s="4" t="s">
        <v>9</v>
      </c>
      <c r="I15" s="2" t="s">
        <v>10</v>
      </c>
      <c r="J15" s="2" t="s">
        <v>11</v>
      </c>
      <c r="K15" s="2" t="s">
        <v>12</v>
      </c>
      <c r="L15" s="2">
        <v>1</v>
      </c>
      <c r="M15" s="2">
        <v>1</v>
      </c>
      <c r="N15" s="2" t="s">
        <v>13</v>
      </c>
      <c r="O15" s="2" t="s">
        <v>14</v>
      </c>
      <c r="P15" s="2" t="s">
        <v>15</v>
      </c>
    </row>
    <row r="16" spans="2:16" s="3" customFormat="1" ht="29.25" customHeight="1" thickBot="1" x14ac:dyDescent="0.35">
      <c r="B16" s="499" t="s">
        <v>257</v>
      </c>
      <c r="C16" s="500"/>
      <c r="D16" s="402" t="s">
        <v>796</v>
      </c>
      <c r="E16" s="40"/>
      <c r="G16" s="2"/>
      <c r="H16" s="4" t="s">
        <v>16</v>
      </c>
      <c r="I16" s="2" t="s">
        <v>17</v>
      </c>
      <c r="J16" s="2" t="s">
        <v>18</v>
      </c>
      <c r="K16" s="2" t="s">
        <v>19</v>
      </c>
      <c r="L16" s="2">
        <v>2</v>
      </c>
      <c r="M16" s="2">
        <v>2</v>
      </c>
      <c r="N16" s="2" t="s">
        <v>20</v>
      </c>
      <c r="O16" s="2" t="s">
        <v>21</v>
      </c>
      <c r="P16" s="2" t="s">
        <v>22</v>
      </c>
    </row>
    <row r="17" spans="2:16" s="3" customFormat="1" x14ac:dyDescent="0.3">
      <c r="B17" s="140"/>
      <c r="C17" s="76" t="s">
        <v>205</v>
      </c>
      <c r="D17" s="403" t="s">
        <v>427</v>
      </c>
      <c r="E17" s="40"/>
      <c r="G17" s="2"/>
      <c r="H17" s="4" t="s">
        <v>23</v>
      </c>
      <c r="I17" s="2" t="s">
        <v>24</v>
      </c>
      <c r="J17" s="2"/>
      <c r="K17" s="2" t="s">
        <v>25</v>
      </c>
      <c r="L17" s="2">
        <v>3</v>
      </c>
      <c r="M17" s="2">
        <v>3</v>
      </c>
      <c r="N17" s="2" t="s">
        <v>26</v>
      </c>
      <c r="O17" s="2" t="s">
        <v>27</v>
      </c>
      <c r="P17" s="2" t="s">
        <v>28</v>
      </c>
    </row>
    <row r="18" spans="2:16" s="3" customFormat="1" ht="14.5" thickBot="1" x14ac:dyDescent="0.35">
      <c r="B18" s="141"/>
      <c r="C18" s="75" t="s">
        <v>201</v>
      </c>
      <c r="D18" s="404" t="s">
        <v>797</v>
      </c>
      <c r="E18" s="40"/>
      <c r="G18" s="2"/>
      <c r="H18" s="4" t="s">
        <v>29</v>
      </c>
      <c r="I18" s="2"/>
      <c r="J18" s="2"/>
      <c r="K18" s="2" t="s">
        <v>30</v>
      </c>
      <c r="L18" s="2">
        <v>5</v>
      </c>
      <c r="M18" s="2">
        <v>5</v>
      </c>
      <c r="N18" s="2" t="s">
        <v>31</v>
      </c>
      <c r="O18" s="2" t="s">
        <v>32</v>
      </c>
      <c r="P18" s="2" t="s">
        <v>33</v>
      </c>
    </row>
    <row r="19" spans="2:16" s="3" customFormat="1" ht="44.25" customHeight="1" thickBot="1" x14ac:dyDescent="0.35">
      <c r="B19" s="502" t="s">
        <v>202</v>
      </c>
      <c r="C19" s="503"/>
      <c r="D19" s="405" t="s">
        <v>798</v>
      </c>
      <c r="E19" s="40"/>
      <c r="G19" s="2"/>
      <c r="H19" s="4" t="s">
        <v>34</v>
      </c>
      <c r="I19" s="2"/>
      <c r="J19" s="2"/>
      <c r="K19" s="2" t="s">
        <v>35</v>
      </c>
      <c r="L19" s="2"/>
      <c r="M19" s="2"/>
      <c r="N19" s="2"/>
      <c r="O19" s="2" t="s">
        <v>36</v>
      </c>
      <c r="P19" s="2" t="s">
        <v>37</v>
      </c>
    </row>
    <row r="20" spans="2:16" s="3" customFormat="1" x14ac:dyDescent="0.3">
      <c r="B20" s="140"/>
      <c r="C20" s="75"/>
      <c r="D20" s="42"/>
      <c r="E20" s="73"/>
      <c r="F20" s="4"/>
      <c r="G20" s="2"/>
      <c r="H20" s="2"/>
      <c r="J20" s="2"/>
      <c r="K20" s="2"/>
      <c r="L20" s="2"/>
      <c r="M20" s="2" t="s">
        <v>38</v>
      </c>
      <c r="N20" s="2" t="s">
        <v>39</v>
      </c>
    </row>
    <row r="21" spans="2:16" s="3" customFormat="1" x14ac:dyDescent="0.3">
      <c r="B21" s="140"/>
      <c r="C21" s="142" t="s">
        <v>204</v>
      </c>
      <c r="D21" s="42"/>
      <c r="E21" s="73"/>
      <c r="F21" s="4"/>
      <c r="G21" s="2"/>
      <c r="H21" s="2"/>
      <c r="J21" s="2"/>
      <c r="K21" s="2"/>
      <c r="L21" s="2"/>
      <c r="M21" s="2" t="s">
        <v>40</v>
      </c>
      <c r="N21" s="2" t="s">
        <v>41</v>
      </c>
    </row>
    <row r="22" spans="2:16" s="3" customFormat="1" ht="14.5" thickBot="1" x14ac:dyDescent="0.35">
      <c r="B22" s="140"/>
      <c r="C22" s="143" t="s">
        <v>207</v>
      </c>
      <c r="D22" s="42"/>
      <c r="E22" s="40"/>
      <c r="G22" s="2"/>
      <c r="H22" s="4" t="s">
        <v>42</v>
      </c>
      <c r="I22" s="2"/>
      <c r="J22" s="2"/>
      <c r="L22" s="2"/>
      <c r="M22" s="2"/>
      <c r="N22" s="2"/>
      <c r="O22" s="2" t="s">
        <v>43</v>
      </c>
      <c r="P22" s="2" t="s">
        <v>44</v>
      </c>
    </row>
    <row r="23" spans="2:16" s="3" customFormat="1" x14ac:dyDescent="0.3">
      <c r="B23" s="499" t="s">
        <v>206</v>
      </c>
      <c r="C23" s="500"/>
      <c r="D23" s="497" t="s">
        <v>799</v>
      </c>
      <c r="E23" s="40"/>
      <c r="G23" s="2"/>
      <c r="H23" s="4"/>
      <c r="I23" s="2"/>
      <c r="J23" s="2"/>
      <c r="L23" s="2"/>
      <c r="M23" s="2"/>
      <c r="N23" s="2"/>
      <c r="O23" s="2"/>
      <c r="P23" s="2"/>
    </row>
    <row r="24" spans="2:16" s="3" customFormat="1" ht="4.5" customHeight="1" x14ac:dyDescent="0.3">
      <c r="B24" s="499"/>
      <c r="C24" s="500"/>
      <c r="D24" s="498"/>
      <c r="E24" s="40"/>
      <c r="G24" s="2"/>
      <c r="H24" s="4"/>
      <c r="I24" s="2"/>
      <c r="J24" s="2"/>
      <c r="L24" s="2"/>
      <c r="M24" s="2"/>
      <c r="N24" s="2"/>
      <c r="O24" s="2"/>
      <c r="P24" s="2"/>
    </row>
    <row r="25" spans="2:16" s="3" customFormat="1" ht="27.75" customHeight="1" x14ac:dyDescent="0.3">
      <c r="B25" s="499" t="s">
        <v>261</v>
      </c>
      <c r="C25" s="500"/>
      <c r="D25" s="406" t="s">
        <v>800</v>
      </c>
      <c r="E25" s="40"/>
      <c r="F25" s="2"/>
      <c r="G25" s="4"/>
      <c r="H25" s="2"/>
      <c r="I25" s="2"/>
      <c r="K25" s="2"/>
      <c r="L25" s="2"/>
      <c r="M25" s="2"/>
      <c r="N25" s="2" t="s">
        <v>45</v>
      </c>
      <c r="O25" s="2" t="s">
        <v>46</v>
      </c>
    </row>
    <row r="26" spans="2:16" s="3" customFormat="1" ht="32.25" customHeight="1" x14ac:dyDescent="0.3">
      <c r="B26" s="499" t="s">
        <v>208</v>
      </c>
      <c r="C26" s="500"/>
      <c r="D26" s="406" t="s">
        <v>801</v>
      </c>
      <c r="E26" s="40"/>
      <c r="F26" s="2"/>
      <c r="G26" s="4"/>
      <c r="H26" s="2"/>
      <c r="I26" s="2"/>
      <c r="K26" s="2"/>
      <c r="L26" s="2"/>
      <c r="M26" s="2"/>
      <c r="N26" s="2" t="s">
        <v>47</v>
      </c>
      <c r="O26" s="2" t="s">
        <v>48</v>
      </c>
    </row>
    <row r="27" spans="2:16" s="3" customFormat="1" ht="28.5" customHeight="1" x14ac:dyDescent="0.3">
      <c r="B27" s="495" t="s">
        <v>721</v>
      </c>
      <c r="C27" s="501"/>
      <c r="D27" s="406" t="s">
        <v>1032</v>
      </c>
      <c r="E27" s="77"/>
      <c r="F27" s="2"/>
      <c r="G27" s="4"/>
      <c r="H27" s="2"/>
      <c r="I27" s="2"/>
      <c r="J27" s="2"/>
      <c r="K27" s="2"/>
      <c r="L27" s="2"/>
      <c r="M27" s="2"/>
      <c r="N27" s="2"/>
      <c r="O27" s="2"/>
    </row>
    <row r="28" spans="2:16" s="3" customFormat="1" ht="13.9" customHeight="1" x14ac:dyDescent="0.3">
      <c r="B28" s="508" t="s">
        <v>720</v>
      </c>
      <c r="C28" s="509"/>
      <c r="D28" s="507" t="s">
        <v>1031</v>
      </c>
      <c r="E28" s="77"/>
      <c r="F28" s="2"/>
      <c r="G28" s="4"/>
      <c r="H28" s="2"/>
      <c r="I28" s="2"/>
      <c r="J28" s="2"/>
      <c r="K28" s="2"/>
      <c r="L28" s="2"/>
      <c r="M28" s="2"/>
      <c r="N28" s="2"/>
      <c r="O28" s="2"/>
    </row>
    <row r="29" spans="2:16" s="3" customFormat="1" x14ac:dyDescent="0.3">
      <c r="B29" s="508"/>
      <c r="C29" s="509"/>
      <c r="D29" s="498"/>
      <c r="E29" s="40"/>
      <c r="F29" s="2"/>
      <c r="G29" s="4"/>
      <c r="H29" s="2"/>
      <c r="I29" s="2"/>
      <c r="J29" s="2"/>
      <c r="K29" s="2"/>
      <c r="L29" s="2"/>
      <c r="M29" s="2"/>
      <c r="N29" s="2"/>
      <c r="O29" s="2"/>
    </row>
    <row r="30" spans="2:16" s="3" customFormat="1" ht="37.9" customHeight="1" x14ac:dyDescent="0.3">
      <c r="B30" s="495" t="s">
        <v>722</v>
      </c>
      <c r="C30" s="501"/>
      <c r="D30" s="504"/>
      <c r="E30" s="355"/>
      <c r="F30" s="2"/>
      <c r="G30" s="4"/>
      <c r="H30" s="2"/>
      <c r="I30" s="2"/>
      <c r="J30" s="2"/>
      <c r="K30" s="2"/>
      <c r="L30" s="2"/>
      <c r="M30" s="2"/>
      <c r="N30" s="2"/>
      <c r="O30" s="2"/>
    </row>
    <row r="31" spans="2:16" s="3" customFormat="1" ht="14.5" thickBot="1" x14ac:dyDescent="0.35">
      <c r="B31" s="383"/>
      <c r="C31" s="384" t="s">
        <v>788</v>
      </c>
      <c r="D31" s="505"/>
      <c r="E31" s="355"/>
      <c r="F31" s="2"/>
      <c r="G31" s="4"/>
      <c r="H31" s="2"/>
      <c r="I31" s="2"/>
      <c r="J31" s="2"/>
      <c r="K31" s="2"/>
      <c r="L31" s="2"/>
      <c r="M31" s="2"/>
      <c r="N31" s="2"/>
      <c r="O31" s="2"/>
    </row>
    <row r="32" spans="2:16" s="3" customFormat="1" x14ac:dyDescent="0.3">
      <c r="B32" s="353"/>
      <c r="C32" s="354"/>
      <c r="D32" s="78"/>
      <c r="E32" s="40"/>
      <c r="F32" s="2"/>
      <c r="G32" s="4"/>
      <c r="H32" s="2"/>
      <c r="I32" s="2"/>
      <c r="J32" s="2"/>
      <c r="K32" s="2"/>
      <c r="L32" s="2"/>
      <c r="M32" s="2"/>
      <c r="N32" s="2"/>
      <c r="O32" s="2"/>
    </row>
    <row r="33" spans="2:16" s="3" customFormat="1" ht="14.5" thickBot="1" x14ac:dyDescent="0.35">
      <c r="B33" s="353"/>
      <c r="C33" s="354"/>
      <c r="D33" s="446" t="s">
        <v>775</v>
      </c>
      <c r="E33" s="40"/>
      <c r="F33" s="2"/>
      <c r="G33" s="4"/>
      <c r="H33" s="2"/>
      <c r="I33" s="2"/>
      <c r="J33" s="2"/>
      <c r="K33" s="2"/>
      <c r="L33" s="2"/>
      <c r="M33" s="2"/>
      <c r="N33" s="2"/>
      <c r="O33" s="2"/>
    </row>
    <row r="34" spans="2:16" s="3" customFormat="1" ht="25.15" customHeight="1" x14ac:dyDescent="0.3">
      <c r="B34" s="353"/>
      <c r="C34" s="385" t="s">
        <v>739</v>
      </c>
      <c r="D34" s="376"/>
      <c r="E34" s="40"/>
      <c r="F34" s="2"/>
      <c r="G34" s="4"/>
      <c r="H34" s="2"/>
      <c r="I34" s="2"/>
      <c r="J34" s="2"/>
      <c r="K34" s="2"/>
      <c r="L34" s="2"/>
      <c r="M34" s="2"/>
      <c r="N34" s="2"/>
      <c r="O34" s="2"/>
    </row>
    <row r="35" spans="2:16" s="3" customFormat="1" ht="26" x14ac:dyDescent="0.3">
      <c r="B35" s="353"/>
      <c r="C35" s="386" t="s">
        <v>728</v>
      </c>
      <c r="D35" s="374"/>
      <c r="E35" s="40"/>
      <c r="F35" s="2"/>
      <c r="G35" s="4"/>
      <c r="H35" s="2"/>
      <c r="I35" s="2"/>
      <c r="J35" s="2"/>
      <c r="K35" s="2"/>
      <c r="L35" s="2"/>
      <c r="M35" s="2"/>
      <c r="N35" s="2"/>
      <c r="O35" s="2"/>
    </row>
    <row r="36" spans="2:16" s="3" customFormat="1" x14ac:dyDescent="0.3">
      <c r="B36" s="353"/>
      <c r="C36" s="387" t="s">
        <v>227</v>
      </c>
      <c r="D36" s="362"/>
      <c r="E36" s="40"/>
      <c r="F36" s="2"/>
      <c r="G36" s="4"/>
      <c r="H36" s="2"/>
      <c r="I36" s="2"/>
      <c r="J36" s="2"/>
      <c r="K36" s="2"/>
      <c r="L36" s="2"/>
      <c r="M36" s="2"/>
      <c r="N36" s="2"/>
      <c r="O36" s="2"/>
    </row>
    <row r="37" spans="2:16" s="3" customFormat="1" ht="57.4" customHeight="1" thickBot="1" x14ac:dyDescent="0.35">
      <c r="B37" s="353"/>
      <c r="C37" s="388" t="s">
        <v>729</v>
      </c>
      <c r="D37" s="363"/>
      <c r="E37" s="40"/>
      <c r="F37" s="2"/>
      <c r="G37" s="4"/>
      <c r="H37" s="2"/>
      <c r="I37" s="2"/>
      <c r="J37" s="2"/>
      <c r="K37" s="2"/>
      <c r="L37" s="2"/>
      <c r="M37" s="2"/>
      <c r="N37" s="2"/>
      <c r="O37" s="2"/>
    </row>
    <row r="38" spans="2:16" s="3" customFormat="1" x14ac:dyDescent="0.3">
      <c r="B38" s="353"/>
      <c r="C38" s="354"/>
      <c r="D38" s="78"/>
      <c r="E38" s="42"/>
      <c r="F38" s="364"/>
      <c r="G38" s="4"/>
      <c r="H38" s="2"/>
      <c r="I38" s="2"/>
      <c r="J38" s="2"/>
      <c r="K38" s="2"/>
      <c r="L38" s="2"/>
      <c r="M38" s="2"/>
      <c r="N38" s="2"/>
      <c r="O38" s="2"/>
    </row>
    <row r="39" spans="2:16" s="3" customFormat="1" ht="10.5" customHeight="1" x14ac:dyDescent="0.3">
      <c r="B39" s="353"/>
      <c r="C39" s="354"/>
      <c r="D39" s="78"/>
      <c r="E39" s="42"/>
      <c r="F39" s="364"/>
      <c r="G39" s="4"/>
      <c r="H39" s="2"/>
      <c r="I39" s="2"/>
      <c r="J39" s="2"/>
      <c r="K39" s="2"/>
      <c r="L39" s="2"/>
      <c r="M39" s="2"/>
      <c r="N39" s="2"/>
      <c r="O39" s="2"/>
    </row>
    <row r="40" spans="2:16" s="3" customFormat="1" ht="30" customHeight="1" thickBot="1" x14ac:dyDescent="0.35">
      <c r="B40" s="140"/>
      <c r="C40" s="80"/>
      <c r="D40" s="389" t="s">
        <v>776</v>
      </c>
      <c r="E40" s="42"/>
      <c r="F40" s="364"/>
      <c r="G40" s="2"/>
      <c r="H40" s="4" t="s">
        <v>49</v>
      </c>
      <c r="I40" s="2"/>
      <c r="J40" s="2"/>
      <c r="K40" s="2"/>
      <c r="L40" s="2"/>
      <c r="M40" s="2"/>
      <c r="N40" s="2"/>
      <c r="O40" s="2"/>
      <c r="P40" s="2"/>
    </row>
    <row r="41" spans="2:16" s="3" customFormat="1" ht="79.900000000000006" customHeight="1" thickBot="1" x14ac:dyDescent="0.35">
      <c r="B41" s="140"/>
      <c r="C41" s="80"/>
      <c r="D41" s="15"/>
      <c r="E41" s="40"/>
      <c r="F41" s="5"/>
      <c r="G41" s="2"/>
      <c r="H41" s="4" t="s">
        <v>50</v>
      </c>
      <c r="I41" s="2"/>
      <c r="J41" s="2"/>
      <c r="K41" s="2"/>
      <c r="L41" s="2"/>
      <c r="M41" s="2"/>
      <c r="N41" s="2"/>
      <c r="O41" s="2"/>
      <c r="P41" s="2"/>
    </row>
    <row r="42" spans="2:16" s="3" customFormat="1" ht="32.25" customHeight="1" thickBot="1" x14ac:dyDescent="0.35">
      <c r="B42" s="499" t="s">
        <v>777</v>
      </c>
      <c r="C42" s="506"/>
      <c r="D42" s="42"/>
      <c r="E42" s="40"/>
      <c r="G42" s="2"/>
      <c r="H42" s="4" t="s">
        <v>51</v>
      </c>
      <c r="I42" s="2"/>
      <c r="J42" s="2"/>
      <c r="K42" s="2"/>
      <c r="L42" s="2"/>
      <c r="M42" s="2"/>
      <c r="N42" s="2"/>
      <c r="O42" s="2"/>
      <c r="P42" s="2"/>
    </row>
    <row r="43" spans="2:16" s="3" customFormat="1" ht="17.25" customHeight="1" thickBot="1" x14ac:dyDescent="0.35">
      <c r="B43" s="499"/>
      <c r="C43" s="506"/>
      <c r="D43" s="15"/>
      <c r="E43" s="40"/>
      <c r="G43" s="2"/>
      <c r="H43" s="4" t="s">
        <v>52</v>
      </c>
      <c r="I43" s="2"/>
      <c r="J43" s="2"/>
      <c r="K43" s="2"/>
      <c r="L43" s="2"/>
      <c r="M43" s="2"/>
      <c r="N43" s="2"/>
      <c r="O43" s="2"/>
      <c r="P43" s="2"/>
    </row>
    <row r="44" spans="2:16" s="3" customFormat="1" x14ac:dyDescent="0.3">
      <c r="B44" s="140"/>
      <c r="C44" s="80"/>
      <c r="D44" s="42"/>
      <c r="E44" s="40"/>
      <c r="F44" s="5"/>
      <c r="G44" s="2"/>
      <c r="H44" s="4" t="s">
        <v>53</v>
      </c>
      <c r="I44" s="2"/>
      <c r="J44" s="2"/>
      <c r="K44" s="2"/>
      <c r="L44" s="2"/>
      <c r="M44" s="2"/>
      <c r="N44" s="2"/>
      <c r="O44" s="2"/>
      <c r="P44" s="2"/>
    </row>
    <row r="45" spans="2:16" s="3" customFormat="1" x14ac:dyDescent="0.3">
      <c r="B45" s="140"/>
      <c r="C45" s="375" t="s">
        <v>54</v>
      </c>
      <c r="D45" s="42"/>
      <c r="E45" s="40"/>
      <c r="G45" s="2"/>
      <c r="H45" s="4" t="s">
        <v>55</v>
      </c>
      <c r="I45" s="2"/>
      <c r="J45" s="2"/>
      <c r="K45" s="2"/>
      <c r="L45" s="2"/>
      <c r="M45" s="2"/>
      <c r="N45" s="2"/>
      <c r="O45" s="2"/>
      <c r="P45" s="2"/>
    </row>
    <row r="46" spans="2:16" s="3" customFormat="1" ht="31.5" customHeight="1" thickBot="1" x14ac:dyDescent="0.35">
      <c r="B46" s="495" t="s">
        <v>789</v>
      </c>
      <c r="C46" s="496"/>
      <c r="D46" s="42"/>
      <c r="E46" s="40"/>
      <c r="G46" s="2"/>
      <c r="H46" s="4" t="s">
        <v>56</v>
      </c>
      <c r="I46" s="2"/>
      <c r="J46" s="2"/>
      <c r="K46" s="2"/>
      <c r="L46" s="2"/>
      <c r="M46" s="2"/>
      <c r="N46" s="2"/>
      <c r="O46" s="2"/>
      <c r="P46" s="2"/>
    </row>
    <row r="47" spans="2:16" s="3" customFormat="1" x14ac:dyDescent="0.3">
      <c r="B47" s="140"/>
      <c r="C47" s="80" t="s">
        <v>57</v>
      </c>
      <c r="D47" s="16" t="s">
        <v>802</v>
      </c>
      <c r="E47" s="40"/>
      <c r="G47" s="2"/>
      <c r="H47" s="4" t="s">
        <v>58</v>
      </c>
      <c r="I47" s="2"/>
      <c r="J47" s="2"/>
      <c r="K47" s="2"/>
      <c r="L47" s="2"/>
      <c r="M47" s="2"/>
      <c r="N47" s="2"/>
      <c r="O47" s="2"/>
      <c r="P47" s="2"/>
    </row>
    <row r="48" spans="2:16" s="3" customFormat="1" x14ac:dyDescent="0.3">
      <c r="B48" s="140"/>
      <c r="C48" s="80" t="s">
        <v>59</v>
      </c>
      <c r="D48" s="484" t="s">
        <v>803</v>
      </c>
      <c r="E48" s="40"/>
      <c r="G48" s="2"/>
      <c r="H48" s="4" t="s">
        <v>60</v>
      </c>
      <c r="I48" s="2"/>
      <c r="J48" s="2"/>
      <c r="K48" s="2"/>
      <c r="L48" s="2"/>
      <c r="M48" s="2"/>
      <c r="N48" s="2"/>
      <c r="O48" s="2"/>
      <c r="P48" s="2"/>
    </row>
    <row r="49" spans="1:16" s="3" customFormat="1" ht="14.5" thickBot="1" x14ac:dyDescent="0.35">
      <c r="B49" s="140"/>
      <c r="C49" s="80" t="s">
        <v>61</v>
      </c>
      <c r="D49" s="463" t="s">
        <v>1030</v>
      </c>
      <c r="E49" s="40"/>
      <c r="G49" s="2"/>
      <c r="H49" s="4" t="s">
        <v>62</v>
      </c>
      <c r="I49" s="2"/>
      <c r="J49" s="2"/>
      <c r="K49" s="2"/>
      <c r="L49" s="2"/>
      <c r="M49" s="2"/>
      <c r="N49" s="2"/>
      <c r="O49" s="2"/>
      <c r="P49" s="2"/>
    </row>
    <row r="50" spans="1:16" s="3" customFormat="1" ht="3.4" customHeight="1" x14ac:dyDescent="0.3">
      <c r="B50" s="140"/>
      <c r="C50" s="80"/>
      <c r="D50" s="361"/>
      <c r="E50" s="40"/>
      <c r="G50" s="2"/>
      <c r="H50" s="4"/>
      <c r="I50" s="2"/>
      <c r="J50" s="2"/>
      <c r="K50" s="2"/>
      <c r="L50" s="2"/>
      <c r="M50" s="2"/>
      <c r="N50" s="2"/>
      <c r="O50" s="2"/>
      <c r="P50" s="2"/>
    </row>
    <row r="51" spans="1:16" s="3" customFormat="1" ht="27.4" customHeight="1" x14ac:dyDescent="0.3">
      <c r="B51" s="495" t="s">
        <v>790</v>
      </c>
      <c r="C51" s="496"/>
      <c r="D51" s="361"/>
      <c r="E51" s="40"/>
      <c r="G51" s="2"/>
      <c r="H51" s="4"/>
      <c r="I51" s="2"/>
      <c r="J51" s="2"/>
      <c r="K51" s="2"/>
      <c r="L51" s="2"/>
      <c r="M51" s="2"/>
      <c r="N51" s="2"/>
      <c r="O51" s="2"/>
      <c r="P51" s="2"/>
    </row>
    <row r="52" spans="1:16" s="3" customFormat="1" ht="15" customHeight="1" thickBot="1" x14ac:dyDescent="0.35">
      <c r="B52" s="495"/>
      <c r="C52" s="496"/>
      <c r="D52" s="42"/>
      <c r="E52" s="40"/>
      <c r="G52" s="2"/>
      <c r="H52" s="4" t="s">
        <v>63</v>
      </c>
      <c r="I52" s="2"/>
      <c r="J52" s="2"/>
      <c r="K52" s="2"/>
      <c r="L52" s="2"/>
      <c r="M52" s="2"/>
      <c r="N52" s="2"/>
      <c r="O52" s="2"/>
      <c r="P52" s="2"/>
    </row>
    <row r="53" spans="1:16" s="3" customFormat="1" x14ac:dyDescent="0.3">
      <c r="B53" s="140"/>
      <c r="C53" s="80" t="s">
        <v>57</v>
      </c>
      <c r="D53" s="486" t="s">
        <v>804</v>
      </c>
      <c r="E53" s="40"/>
      <c r="G53" s="2"/>
      <c r="H53" s="4" t="s">
        <v>64</v>
      </c>
      <c r="I53" s="2"/>
      <c r="J53" s="2"/>
      <c r="K53" s="2"/>
      <c r="L53" s="2"/>
      <c r="M53" s="2"/>
      <c r="N53" s="2"/>
      <c r="O53" s="2"/>
      <c r="P53" s="2"/>
    </row>
    <row r="54" spans="1:16" s="3" customFormat="1" x14ac:dyDescent="0.3">
      <c r="B54" s="140"/>
      <c r="C54" s="80" t="s">
        <v>59</v>
      </c>
      <c r="D54" s="484" t="s">
        <v>1044</v>
      </c>
      <c r="E54" s="40"/>
      <c r="G54" s="2"/>
      <c r="H54" s="4" t="s">
        <v>65</v>
      </c>
      <c r="I54" s="2"/>
      <c r="J54" s="2"/>
      <c r="K54" s="2"/>
      <c r="L54" s="2"/>
      <c r="M54" s="2"/>
      <c r="N54" s="2"/>
      <c r="O54" s="2"/>
      <c r="P54" s="2"/>
    </row>
    <row r="55" spans="1:16" s="3" customFormat="1" ht="14.5" thickBot="1" x14ac:dyDescent="0.35">
      <c r="B55" s="140"/>
      <c r="C55" s="80" t="s">
        <v>61</v>
      </c>
      <c r="D55" s="17" t="s">
        <v>1045</v>
      </c>
      <c r="E55" s="40"/>
      <c r="G55" s="2"/>
      <c r="H55" s="4" t="s">
        <v>66</v>
      </c>
      <c r="I55" s="2"/>
      <c r="J55" s="2"/>
      <c r="K55" s="2"/>
      <c r="L55" s="2"/>
      <c r="M55" s="2"/>
      <c r="N55" s="2"/>
      <c r="O55" s="2"/>
      <c r="P55" s="2"/>
    </row>
    <row r="56" spans="1:16" s="3" customFormat="1" ht="14.5" thickBot="1" x14ac:dyDescent="0.35">
      <c r="B56" s="140"/>
      <c r="C56" s="76" t="s">
        <v>262</v>
      </c>
      <c r="D56" s="42"/>
      <c r="E56" s="40"/>
      <c r="G56" s="2"/>
      <c r="H56" s="4" t="s">
        <v>67</v>
      </c>
      <c r="I56" s="2"/>
      <c r="J56" s="2"/>
      <c r="K56" s="2"/>
      <c r="L56" s="2"/>
      <c r="M56" s="2"/>
      <c r="N56" s="2"/>
      <c r="O56" s="2"/>
      <c r="P56" s="2"/>
    </row>
    <row r="57" spans="1:16" s="3" customFormat="1" x14ac:dyDescent="0.3">
      <c r="B57" s="140"/>
      <c r="C57" s="80" t="s">
        <v>57</v>
      </c>
      <c r="D57" s="16" t="s">
        <v>805</v>
      </c>
      <c r="E57" s="40"/>
      <c r="G57" s="2"/>
      <c r="H57" s="4" t="s">
        <v>68</v>
      </c>
      <c r="I57" s="2"/>
      <c r="J57" s="2"/>
      <c r="K57" s="2"/>
      <c r="L57" s="2"/>
      <c r="M57" s="2"/>
      <c r="N57" s="2"/>
      <c r="O57" s="2"/>
      <c r="P57" s="2"/>
    </row>
    <row r="58" spans="1:16" s="3" customFormat="1" x14ac:dyDescent="0.3">
      <c r="B58" s="140"/>
      <c r="C58" s="80" t="s">
        <v>59</v>
      </c>
      <c r="D58" s="485" t="s">
        <v>806</v>
      </c>
      <c r="E58" s="40"/>
      <c r="G58" s="2"/>
      <c r="H58" s="4" t="s">
        <v>69</v>
      </c>
      <c r="I58" s="2"/>
      <c r="J58" s="2"/>
      <c r="K58" s="2"/>
      <c r="L58" s="2"/>
      <c r="M58" s="2"/>
      <c r="N58" s="2"/>
      <c r="O58" s="2"/>
      <c r="P58" s="2"/>
    </row>
    <row r="59" spans="1:16" x14ac:dyDescent="0.3">
      <c r="A59" s="3"/>
      <c r="B59" s="140"/>
      <c r="C59" s="80" t="s">
        <v>61</v>
      </c>
      <c r="D59" s="407" t="s">
        <v>800</v>
      </c>
      <c r="E59" s="40"/>
      <c r="H59" s="4" t="s">
        <v>70</v>
      </c>
    </row>
    <row r="60" spans="1:16" ht="14.5" thickBot="1" x14ac:dyDescent="0.35">
      <c r="B60" s="140"/>
      <c r="C60" s="76" t="s">
        <v>203</v>
      </c>
      <c r="D60" s="42"/>
      <c r="E60" s="40"/>
      <c r="H60" s="4" t="s">
        <v>71</v>
      </c>
    </row>
    <row r="61" spans="1:16" x14ac:dyDescent="0.3">
      <c r="B61" s="140"/>
      <c r="C61" s="80" t="s">
        <v>57</v>
      </c>
      <c r="D61" s="408" t="s">
        <v>807</v>
      </c>
      <c r="E61" s="40"/>
      <c r="H61" s="4" t="s">
        <v>72</v>
      </c>
    </row>
    <row r="62" spans="1:16" x14ac:dyDescent="0.3">
      <c r="B62" s="140"/>
      <c r="C62" s="80" t="s">
        <v>59</v>
      </c>
      <c r="D62" s="484" t="s">
        <v>808</v>
      </c>
      <c r="E62" s="40"/>
      <c r="H62" s="4" t="s">
        <v>73</v>
      </c>
    </row>
    <row r="63" spans="1:16" ht="14.5" thickBot="1" x14ac:dyDescent="0.35">
      <c r="B63" s="140"/>
      <c r="C63" s="80" t="s">
        <v>61</v>
      </c>
      <c r="D63" s="418" t="s">
        <v>809</v>
      </c>
      <c r="E63" s="40"/>
      <c r="H63" s="4" t="s">
        <v>74</v>
      </c>
    </row>
    <row r="64" spans="1:16" ht="14.5" thickBot="1" x14ac:dyDescent="0.35">
      <c r="B64" s="140"/>
      <c r="C64" s="76" t="s">
        <v>203</v>
      </c>
      <c r="D64" s="42"/>
      <c r="E64" s="40"/>
      <c r="H64" s="4" t="s">
        <v>75</v>
      </c>
    </row>
    <row r="65" spans="2:8" x14ac:dyDescent="0.3">
      <c r="B65" s="140"/>
      <c r="C65" s="80" t="s">
        <v>57</v>
      </c>
      <c r="D65" s="16" t="s">
        <v>810</v>
      </c>
      <c r="E65" s="40"/>
      <c r="H65" s="4" t="s">
        <v>76</v>
      </c>
    </row>
    <row r="66" spans="2:8" x14ac:dyDescent="0.3">
      <c r="B66" s="140"/>
      <c r="C66" s="80" t="s">
        <v>59</v>
      </c>
      <c r="D66" s="484" t="s">
        <v>1043</v>
      </c>
      <c r="E66" s="40"/>
      <c r="H66" s="4" t="s">
        <v>77</v>
      </c>
    </row>
    <row r="67" spans="2:8" ht="14.5" thickBot="1" x14ac:dyDescent="0.35">
      <c r="B67" s="140"/>
      <c r="C67" s="80" t="s">
        <v>61</v>
      </c>
      <c r="D67" s="17" t="s">
        <v>811</v>
      </c>
      <c r="E67" s="40"/>
      <c r="H67" s="4" t="s">
        <v>78</v>
      </c>
    </row>
    <row r="68" spans="2:8" ht="14.5" thickBot="1" x14ac:dyDescent="0.35">
      <c r="B68" s="144"/>
      <c r="C68" s="145"/>
      <c r="D68" s="81"/>
      <c r="E68" s="52"/>
      <c r="H68" s="4" t="s">
        <v>82</v>
      </c>
    </row>
    <row r="69" spans="2:8" x14ac:dyDescent="0.3">
      <c r="H69" s="4" t="s">
        <v>83</v>
      </c>
    </row>
    <row r="70" spans="2:8" ht="14.65" customHeight="1" x14ac:dyDescent="0.3">
      <c r="H70" s="4" t="s">
        <v>84</v>
      </c>
    </row>
    <row r="71" spans="2:8" x14ac:dyDescent="0.3">
      <c r="H71" s="4" t="s">
        <v>85</v>
      </c>
    </row>
    <row r="72" spans="2:8" ht="13.9" customHeight="1" x14ac:dyDescent="0.3">
      <c r="H72" s="4" t="s">
        <v>86</v>
      </c>
    </row>
    <row r="73" spans="2:8" x14ac:dyDescent="0.3">
      <c r="H73" s="4" t="s">
        <v>87</v>
      </c>
    </row>
    <row r="74" spans="2:8" x14ac:dyDescent="0.3">
      <c r="H74" s="4" t="s">
        <v>88</v>
      </c>
    </row>
    <row r="75" spans="2:8" ht="13.9" customHeight="1" x14ac:dyDescent="0.3">
      <c r="H75" s="4" t="s">
        <v>89</v>
      </c>
    </row>
    <row r="76" spans="2:8" x14ac:dyDescent="0.3">
      <c r="H76" s="4" t="s">
        <v>90</v>
      </c>
    </row>
    <row r="77" spans="2:8" x14ac:dyDescent="0.3">
      <c r="H77" s="4" t="s">
        <v>91</v>
      </c>
    </row>
    <row r="78" spans="2:8" x14ac:dyDescent="0.3">
      <c r="H78" s="4" t="s">
        <v>92</v>
      </c>
    </row>
    <row r="79" spans="2:8" x14ac:dyDescent="0.3">
      <c r="H79" s="4" t="s">
        <v>93</v>
      </c>
    </row>
    <row r="80" spans="2:8" x14ac:dyDescent="0.3">
      <c r="H80" s="4" t="s">
        <v>94</v>
      </c>
    </row>
    <row r="81" spans="8:8" x14ac:dyDescent="0.3">
      <c r="H81" s="4" t="s">
        <v>95</v>
      </c>
    </row>
    <row r="82" spans="8:8" x14ac:dyDescent="0.3">
      <c r="H82" s="4" t="s">
        <v>96</v>
      </c>
    </row>
    <row r="83" spans="8:8" x14ac:dyDescent="0.3">
      <c r="H83" s="4" t="s">
        <v>97</v>
      </c>
    </row>
    <row r="84" spans="8:8" x14ac:dyDescent="0.3">
      <c r="H84" s="4" t="s">
        <v>98</v>
      </c>
    </row>
    <row r="85" spans="8:8" x14ac:dyDescent="0.3">
      <c r="H85" s="4" t="s">
        <v>99</v>
      </c>
    </row>
    <row r="86" spans="8:8" x14ac:dyDescent="0.3">
      <c r="H86" s="4" t="s">
        <v>100</v>
      </c>
    </row>
    <row r="87" spans="8:8" x14ac:dyDescent="0.3">
      <c r="H87" s="4" t="s">
        <v>101</v>
      </c>
    </row>
    <row r="88" spans="8:8" x14ac:dyDescent="0.3">
      <c r="H88" s="4" t="s">
        <v>102</v>
      </c>
    </row>
    <row r="89" spans="8:8" x14ac:dyDescent="0.3">
      <c r="H89" s="4" t="s">
        <v>103</v>
      </c>
    </row>
    <row r="90" spans="8:8" x14ac:dyDescent="0.3">
      <c r="H90" s="4" t="s">
        <v>104</v>
      </c>
    </row>
    <row r="91" spans="8:8" x14ac:dyDescent="0.3">
      <c r="H91" s="4" t="s">
        <v>105</v>
      </c>
    </row>
    <row r="92" spans="8:8" x14ac:dyDescent="0.3">
      <c r="H92" s="4" t="s">
        <v>106</v>
      </c>
    </row>
    <row r="93" spans="8:8" x14ac:dyDescent="0.3">
      <c r="H93" s="4" t="s">
        <v>107</v>
      </c>
    </row>
    <row r="94" spans="8:8" x14ac:dyDescent="0.3">
      <c r="H94" s="4" t="s">
        <v>108</v>
      </c>
    </row>
    <row r="95" spans="8:8" x14ac:dyDescent="0.3">
      <c r="H95" s="4" t="s">
        <v>109</v>
      </c>
    </row>
    <row r="96" spans="8:8" x14ac:dyDescent="0.3">
      <c r="H96" s="4" t="s">
        <v>110</v>
      </c>
    </row>
    <row r="97" spans="8:8" x14ac:dyDescent="0.3">
      <c r="H97" s="4" t="s">
        <v>111</v>
      </c>
    </row>
    <row r="98" spans="8:8" x14ac:dyDescent="0.3">
      <c r="H98" s="4" t="s">
        <v>112</v>
      </c>
    </row>
    <row r="99" spans="8:8" x14ac:dyDescent="0.3">
      <c r="H99" s="4" t="s">
        <v>113</v>
      </c>
    </row>
    <row r="100" spans="8:8" x14ac:dyDescent="0.3">
      <c r="H100" s="4" t="s">
        <v>114</v>
      </c>
    </row>
    <row r="101" spans="8:8" x14ac:dyDescent="0.3">
      <c r="H101" s="4" t="s">
        <v>115</v>
      </c>
    </row>
    <row r="102" spans="8:8" x14ac:dyDescent="0.3">
      <c r="H102" s="4" t="s">
        <v>116</v>
      </c>
    </row>
    <row r="103" spans="8:8" x14ac:dyDescent="0.3">
      <c r="H103" s="4" t="s">
        <v>117</v>
      </c>
    </row>
    <row r="104" spans="8:8" x14ac:dyDescent="0.3">
      <c r="H104" s="4" t="s">
        <v>118</v>
      </c>
    </row>
    <row r="105" spans="8:8" x14ac:dyDescent="0.3">
      <c r="H105" s="4" t="s">
        <v>119</v>
      </c>
    </row>
    <row r="106" spans="8:8" x14ac:dyDescent="0.3">
      <c r="H106" s="4" t="s">
        <v>120</v>
      </c>
    </row>
    <row r="107" spans="8:8" x14ac:dyDescent="0.3">
      <c r="H107" s="4" t="s">
        <v>121</v>
      </c>
    </row>
    <row r="108" spans="8:8" x14ac:dyDescent="0.3">
      <c r="H108" s="4" t="s">
        <v>122</v>
      </c>
    </row>
    <row r="109" spans="8:8" x14ac:dyDescent="0.3">
      <c r="H109" s="4" t="s">
        <v>123</v>
      </c>
    </row>
    <row r="110" spans="8:8" x14ac:dyDescent="0.3">
      <c r="H110" s="4" t="s">
        <v>124</v>
      </c>
    </row>
    <row r="111" spans="8:8" x14ac:dyDescent="0.3">
      <c r="H111" s="4" t="s">
        <v>125</v>
      </c>
    </row>
    <row r="112" spans="8:8" x14ac:dyDescent="0.3">
      <c r="H112" s="4" t="s">
        <v>126</v>
      </c>
    </row>
    <row r="113" spans="8:8" x14ac:dyDescent="0.3">
      <c r="H113" s="4" t="s">
        <v>127</v>
      </c>
    </row>
    <row r="114" spans="8:8" x14ac:dyDescent="0.3">
      <c r="H114" s="4" t="s">
        <v>128</v>
      </c>
    </row>
    <row r="115" spans="8:8" x14ac:dyDescent="0.3">
      <c r="H115" s="4" t="s">
        <v>129</v>
      </c>
    </row>
    <row r="116" spans="8:8" x14ac:dyDescent="0.3">
      <c r="H116" s="4" t="s">
        <v>130</v>
      </c>
    </row>
    <row r="117" spans="8:8" x14ac:dyDescent="0.3">
      <c r="H117" s="4" t="s">
        <v>131</v>
      </c>
    </row>
    <row r="118" spans="8:8" x14ac:dyDescent="0.3">
      <c r="H118" s="4" t="s">
        <v>132</v>
      </c>
    </row>
    <row r="119" spans="8:8" x14ac:dyDescent="0.3">
      <c r="H119" s="4" t="s">
        <v>133</v>
      </c>
    </row>
    <row r="120" spans="8:8" x14ac:dyDescent="0.3">
      <c r="H120" s="4" t="s">
        <v>134</v>
      </c>
    </row>
    <row r="121" spans="8:8" x14ac:dyDescent="0.3">
      <c r="H121" s="4" t="s">
        <v>135</v>
      </c>
    </row>
    <row r="122" spans="8:8" x14ac:dyDescent="0.3">
      <c r="H122" s="4" t="s">
        <v>136</v>
      </c>
    </row>
    <row r="123" spans="8:8" x14ac:dyDescent="0.3">
      <c r="H123" s="4" t="s">
        <v>137</v>
      </c>
    </row>
    <row r="124" spans="8:8" x14ac:dyDescent="0.3">
      <c r="H124" s="4" t="s">
        <v>138</v>
      </c>
    </row>
    <row r="125" spans="8:8" x14ac:dyDescent="0.3">
      <c r="H125" s="4" t="s">
        <v>139</v>
      </c>
    </row>
    <row r="126" spans="8:8" x14ac:dyDescent="0.3">
      <c r="H126" s="4" t="s">
        <v>140</v>
      </c>
    </row>
    <row r="127" spans="8:8" x14ac:dyDescent="0.3">
      <c r="H127" s="4" t="s">
        <v>141</v>
      </c>
    </row>
    <row r="128" spans="8:8" x14ac:dyDescent="0.3">
      <c r="H128" s="4" t="s">
        <v>142</v>
      </c>
    </row>
    <row r="129" spans="8:8" x14ac:dyDescent="0.3">
      <c r="H129" s="4" t="s">
        <v>143</v>
      </c>
    </row>
    <row r="130" spans="8:8" x14ac:dyDescent="0.3">
      <c r="H130" s="4" t="s">
        <v>144</v>
      </c>
    </row>
    <row r="131" spans="8:8" x14ac:dyDescent="0.3">
      <c r="H131" s="4" t="s">
        <v>145</v>
      </c>
    </row>
    <row r="132" spans="8:8" x14ac:dyDescent="0.3">
      <c r="H132" s="4" t="s">
        <v>146</v>
      </c>
    </row>
    <row r="133" spans="8:8" x14ac:dyDescent="0.3">
      <c r="H133" s="4" t="s">
        <v>147</v>
      </c>
    </row>
    <row r="134" spans="8:8" x14ac:dyDescent="0.3">
      <c r="H134" s="4" t="s">
        <v>148</v>
      </c>
    </row>
    <row r="135" spans="8:8" x14ac:dyDescent="0.3">
      <c r="H135" s="4" t="s">
        <v>149</v>
      </c>
    </row>
    <row r="136" spans="8:8" x14ac:dyDescent="0.3">
      <c r="H136" s="4" t="s">
        <v>150</v>
      </c>
    </row>
    <row r="137" spans="8:8" x14ac:dyDescent="0.3">
      <c r="H137" s="4" t="s">
        <v>151</v>
      </c>
    </row>
    <row r="138" spans="8:8" x14ac:dyDescent="0.3">
      <c r="H138" s="4" t="s">
        <v>152</v>
      </c>
    </row>
    <row r="139" spans="8:8" x14ac:dyDescent="0.3">
      <c r="H139" s="4" t="s">
        <v>153</v>
      </c>
    </row>
    <row r="140" spans="8:8" x14ac:dyDescent="0.3">
      <c r="H140" s="4" t="s">
        <v>154</v>
      </c>
    </row>
    <row r="141" spans="8:8" x14ac:dyDescent="0.3">
      <c r="H141" s="4" t="s">
        <v>155</v>
      </c>
    </row>
    <row r="142" spans="8:8" x14ac:dyDescent="0.3">
      <c r="H142" s="4" t="s">
        <v>156</v>
      </c>
    </row>
    <row r="143" spans="8:8" x14ac:dyDescent="0.3">
      <c r="H143" s="4" t="s">
        <v>157</v>
      </c>
    </row>
    <row r="144" spans="8:8" x14ac:dyDescent="0.3">
      <c r="H144" s="4" t="s">
        <v>158</v>
      </c>
    </row>
    <row r="145" spans="8:8" x14ac:dyDescent="0.3">
      <c r="H145" s="4" t="s">
        <v>159</v>
      </c>
    </row>
    <row r="146" spans="8:8" x14ac:dyDescent="0.3">
      <c r="H146" s="4" t="s">
        <v>160</v>
      </c>
    </row>
    <row r="147" spans="8:8" x14ac:dyDescent="0.3">
      <c r="H147" s="4" t="s">
        <v>161</v>
      </c>
    </row>
    <row r="148" spans="8:8" x14ac:dyDescent="0.3">
      <c r="H148" s="4" t="s">
        <v>162</v>
      </c>
    </row>
    <row r="149" spans="8:8" x14ac:dyDescent="0.3">
      <c r="H149" s="4" t="s">
        <v>163</v>
      </c>
    </row>
    <row r="150" spans="8:8" x14ac:dyDescent="0.3">
      <c r="H150" s="4" t="s">
        <v>164</v>
      </c>
    </row>
    <row r="151" spans="8:8" x14ac:dyDescent="0.3">
      <c r="H151" s="4" t="s">
        <v>165</v>
      </c>
    </row>
    <row r="152" spans="8:8" x14ac:dyDescent="0.3">
      <c r="H152" s="4" t="s">
        <v>166</v>
      </c>
    </row>
    <row r="153" spans="8:8" x14ac:dyDescent="0.3">
      <c r="H153" s="4" t="s">
        <v>167</v>
      </c>
    </row>
    <row r="154" spans="8:8" x14ac:dyDescent="0.3">
      <c r="H154" s="4" t="s">
        <v>168</v>
      </c>
    </row>
    <row r="155" spans="8:8" x14ac:dyDescent="0.3">
      <c r="H155" s="4" t="s">
        <v>169</v>
      </c>
    </row>
    <row r="156" spans="8:8" x14ac:dyDescent="0.3">
      <c r="H156" s="4" t="s">
        <v>170</v>
      </c>
    </row>
    <row r="157" spans="8:8" x14ac:dyDescent="0.3">
      <c r="H157" s="4" t="s">
        <v>171</v>
      </c>
    </row>
    <row r="158" spans="8:8" x14ac:dyDescent="0.3">
      <c r="H158" s="4" t="s">
        <v>172</v>
      </c>
    </row>
    <row r="159" spans="8:8" x14ac:dyDescent="0.3">
      <c r="H159" s="4" t="s">
        <v>173</v>
      </c>
    </row>
    <row r="160" spans="8:8" x14ac:dyDescent="0.3">
      <c r="H160" s="4" t="s">
        <v>174</v>
      </c>
    </row>
    <row r="161" spans="8:8" x14ac:dyDescent="0.3">
      <c r="H161" s="4" t="s">
        <v>175</v>
      </c>
    </row>
    <row r="162" spans="8:8" x14ac:dyDescent="0.3">
      <c r="H162" s="4" t="s">
        <v>176</v>
      </c>
    </row>
    <row r="163" spans="8:8" x14ac:dyDescent="0.3">
      <c r="H163" s="4" t="s">
        <v>177</v>
      </c>
    </row>
    <row r="164" spans="8:8" x14ac:dyDescent="0.3">
      <c r="H164" s="4" t="s">
        <v>178</v>
      </c>
    </row>
    <row r="165" spans="8:8" x14ac:dyDescent="0.3">
      <c r="H165" s="4" t="s">
        <v>179</v>
      </c>
    </row>
    <row r="166" spans="8:8" x14ac:dyDescent="0.3">
      <c r="H166" s="4" t="s">
        <v>180</v>
      </c>
    </row>
    <row r="167" spans="8:8" x14ac:dyDescent="0.3">
      <c r="H167" s="4" t="s">
        <v>181</v>
      </c>
    </row>
    <row r="168" spans="8:8" x14ac:dyDescent="0.3">
      <c r="H168" s="4" t="s">
        <v>182</v>
      </c>
    </row>
    <row r="169" spans="8:8" x14ac:dyDescent="0.3">
      <c r="H169" s="4" t="s">
        <v>183</v>
      </c>
    </row>
    <row r="170" spans="8:8" x14ac:dyDescent="0.3">
      <c r="H170" s="4" t="s">
        <v>184</v>
      </c>
    </row>
    <row r="171" spans="8:8" x14ac:dyDescent="0.3">
      <c r="H171" s="4" t="s">
        <v>185</v>
      </c>
    </row>
    <row r="172" spans="8:8" x14ac:dyDescent="0.3">
      <c r="H172" s="4" t="s">
        <v>186</v>
      </c>
    </row>
    <row r="173" spans="8:8" x14ac:dyDescent="0.3">
      <c r="H173" s="4" t="s">
        <v>187</v>
      </c>
    </row>
    <row r="174" spans="8:8" x14ac:dyDescent="0.3">
      <c r="H174" s="4" t="s">
        <v>188</v>
      </c>
    </row>
    <row r="175" spans="8:8" x14ac:dyDescent="0.3">
      <c r="H175" s="4" t="s">
        <v>189</v>
      </c>
    </row>
    <row r="176" spans="8:8" x14ac:dyDescent="0.3">
      <c r="H176" s="4" t="s">
        <v>190</v>
      </c>
    </row>
    <row r="177" spans="8:8" x14ac:dyDescent="0.3">
      <c r="H177" s="4" t="s">
        <v>191</v>
      </c>
    </row>
    <row r="178" spans="8:8" x14ac:dyDescent="0.3">
      <c r="H178" s="4" t="s">
        <v>192</v>
      </c>
    </row>
    <row r="179" spans="8:8" x14ac:dyDescent="0.3">
      <c r="H179" s="4" t="s">
        <v>193</v>
      </c>
    </row>
    <row r="180" spans="8:8" x14ac:dyDescent="0.3">
      <c r="H180" s="4" t="s">
        <v>194</v>
      </c>
    </row>
    <row r="181" spans="8:8" x14ac:dyDescent="0.3">
      <c r="H181" s="4" t="s">
        <v>195</v>
      </c>
    </row>
    <row r="182" spans="8:8" x14ac:dyDescent="0.3">
      <c r="H182" s="4" t="s">
        <v>196</v>
      </c>
    </row>
    <row r="183" spans="8:8" x14ac:dyDescent="0.3">
      <c r="H183" s="4" t="s">
        <v>197</v>
      </c>
    </row>
    <row r="184" spans="8:8" x14ac:dyDescent="0.3">
      <c r="H184" s="4" t="s">
        <v>198</v>
      </c>
    </row>
    <row r="185" spans="8:8" x14ac:dyDescent="0.3">
      <c r="H185" s="4" t="s">
        <v>199</v>
      </c>
    </row>
  </sheetData>
  <mergeCells count="14">
    <mergeCell ref="B51:C52"/>
    <mergeCell ref="D23:D24"/>
    <mergeCell ref="B16:C16"/>
    <mergeCell ref="B27:C27"/>
    <mergeCell ref="B46:C46"/>
    <mergeCell ref="B26:C26"/>
    <mergeCell ref="B19:C19"/>
    <mergeCell ref="B23:C24"/>
    <mergeCell ref="B25:C25"/>
    <mergeCell ref="D30:D31"/>
    <mergeCell ref="B30:C30"/>
    <mergeCell ref="B42:C43"/>
    <mergeCell ref="D28:D29"/>
    <mergeCell ref="B28:C29"/>
  </mergeCells>
  <dataValidations disablePrompts="1" count="8">
    <dataValidation type="list" allowBlank="1" showInputMessage="1" showErrorMessage="1" sqref="D65542" xr:uid="{00000000-0002-0000-0000-000000000000}">
      <formula1>$P$15:$P$26</formula1>
    </dataValidation>
    <dataValidation type="list" allowBlank="1" showInputMessage="1" showErrorMessage="1" sqref="IV65540" xr:uid="{00000000-0002-0000-0000-000001000000}">
      <formula1>$K$15:$K$19</formula1>
    </dataValidation>
    <dataValidation type="list" allowBlank="1" showInputMessage="1" showErrorMessage="1" sqref="D65541" xr:uid="{00000000-0002-0000-0000-000002000000}">
      <formula1>$O$15:$O$26</formula1>
    </dataValidation>
    <dataValidation type="list" allowBlank="1" showInputMessage="1" showErrorMessage="1" sqref="IV65533 D65533" xr:uid="{00000000-0002-0000-0000-000003000000}">
      <formula1>$I$15:$I$17</formula1>
    </dataValidation>
    <dataValidation type="list" allowBlank="1" showInputMessage="1" showErrorMessage="1" sqref="IV65534:IV65538 D65534:D65538" xr:uid="{00000000-0002-0000-0000-000004000000}">
      <formula1>$H$15:$H$185</formula1>
    </dataValidation>
    <dataValidation type="list" allowBlank="1" showInputMessage="1" showErrorMessage="1" prompt="Please use drop down menu on the right side of the cell " sqref="D34" xr:uid="{00000000-0002-0000-0000-000005000000}">
      <formula1>"Environmental and Social Safeguards, Gender, Monitoring &amp; Evaluation, Budget, Other"</formula1>
    </dataValidation>
    <dataValidation allowBlank="1" showInputMessage="1" showErrorMessage="1" prompt="Please provide a description, world limit = 100" sqref="D35" xr:uid="{00000000-0002-0000-0000-000006000000}"/>
    <dataValidation type="list" allowBlank="1" showInputMessage="1" showErrorMessage="1" prompt="Please use drop down menu on the right side of the cell " sqref="D36" xr:uid="{00000000-0002-0000-0000-000007000000}">
      <formula1>"Condition met and cleared by the AFB Sec, Condition met but clearance pending by AFB Sec, Condition not met"</formula1>
    </dataValidation>
  </dataValidations>
  <hyperlinks>
    <hyperlink ref="D48" r:id="rId1" xr:uid="{00000000-0004-0000-0000-000000000000}"/>
    <hyperlink ref="D62" r:id="rId2" xr:uid="{00000000-0004-0000-0000-000001000000}"/>
    <hyperlink ref="D66" r:id="rId3" xr:uid="{00000000-0004-0000-0000-000002000000}"/>
    <hyperlink ref="D54" r:id="rId4" xr:uid="{00000000-0004-0000-0000-000003000000}"/>
  </hyperlinks>
  <pageMargins left="0.7" right="0.7" top="0.75" bottom="0.75" header="0.3" footer="0.3"/>
  <pageSetup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pageSetUpPr fitToPage="1"/>
  </sheetPr>
  <dimension ref="B1:S297"/>
  <sheetViews>
    <sheetView showGridLines="0" topLeftCell="O9" zoomScale="83" zoomScaleNormal="83" zoomScalePageLayoutView="85" workbookViewId="0">
      <selection activeCell="I4" sqref="I4"/>
    </sheetView>
  </sheetViews>
  <sheetFormatPr defaultColWidth="8.7265625" defaultRowHeight="14.5" outlineLevelRow="1" x14ac:dyDescent="0.35"/>
  <cols>
    <col min="1" max="1" width="3" style="164" customWidth="1"/>
    <col min="2" max="2" width="28.453125" style="164" customWidth="1"/>
    <col min="3" max="3" width="50.453125" style="164" customWidth="1"/>
    <col min="4" max="4" width="34.26953125" style="164" customWidth="1"/>
    <col min="5" max="5" width="36" style="164" customWidth="1"/>
    <col min="6" max="6" width="26.7265625" style="164" customWidth="1"/>
    <col min="7" max="7" width="26.453125" style="164" bestFit="1" customWidth="1"/>
    <col min="8" max="8" width="30" style="164" customWidth="1"/>
    <col min="9" max="9" width="37.1796875" style="164" customWidth="1"/>
    <col min="10" max="10" width="25.7265625" style="164" customWidth="1"/>
    <col min="11" max="11" width="31" style="164" bestFit="1" customWidth="1"/>
    <col min="12" max="12" width="30.26953125" style="164" customWidth="1"/>
    <col min="13" max="13" width="27.26953125" style="164" bestFit="1" customWidth="1"/>
    <col min="14" max="14" width="25" style="164" customWidth="1"/>
    <col min="15" max="15" width="25.7265625" style="164" bestFit="1" customWidth="1"/>
    <col min="16" max="16" width="30.26953125" style="164" customWidth="1"/>
    <col min="17" max="17" width="27.26953125" style="164" bestFit="1" customWidth="1"/>
    <col min="18" max="18" width="24.26953125" style="164" customWidth="1"/>
    <col min="19" max="19" width="23.26953125" style="164" bestFit="1" customWidth="1"/>
    <col min="20" max="20" width="27.7265625" style="164" customWidth="1"/>
    <col min="21" max="16384" width="8.7265625" style="164"/>
  </cols>
  <sheetData>
    <row r="1" spans="2:19" ht="15" thickBot="1" x14ac:dyDescent="0.4"/>
    <row r="2" spans="2:19" ht="26" x14ac:dyDescent="0.35">
      <c r="B2" s="90"/>
      <c r="C2" s="777"/>
      <c r="D2" s="777"/>
      <c r="E2" s="777"/>
      <c r="F2" s="777"/>
      <c r="G2" s="777"/>
      <c r="H2" s="84"/>
      <c r="I2" s="84"/>
      <c r="J2" s="84"/>
      <c r="K2" s="84"/>
      <c r="L2" s="84"/>
      <c r="M2" s="84"/>
      <c r="N2" s="84"/>
      <c r="O2" s="84"/>
      <c r="P2" s="84"/>
      <c r="Q2" s="84"/>
      <c r="R2" s="84"/>
      <c r="S2" s="85"/>
    </row>
    <row r="3" spans="2:19" ht="26" x14ac:dyDescent="0.35">
      <c r="B3" s="91"/>
      <c r="C3" s="784" t="s">
        <v>269</v>
      </c>
      <c r="D3" s="785"/>
      <c r="E3" s="785"/>
      <c r="F3" s="785"/>
      <c r="G3" s="786"/>
      <c r="H3" s="87"/>
      <c r="I3" s="87"/>
      <c r="J3" s="87"/>
      <c r="K3" s="87"/>
      <c r="L3" s="87"/>
      <c r="M3" s="87"/>
      <c r="N3" s="87"/>
      <c r="O3" s="87"/>
      <c r="P3" s="87"/>
      <c r="Q3" s="87"/>
      <c r="R3" s="87"/>
      <c r="S3" s="89"/>
    </row>
    <row r="4" spans="2:19" ht="26" x14ac:dyDescent="0.35">
      <c r="B4" s="91"/>
      <c r="C4" s="92"/>
      <c r="D4" s="92"/>
      <c r="E4" s="92"/>
      <c r="F4" s="92"/>
      <c r="G4" s="92"/>
      <c r="H4" s="87"/>
      <c r="I4" s="87"/>
      <c r="J4" s="87"/>
      <c r="K4" s="87"/>
      <c r="L4" s="87"/>
      <c r="M4" s="87"/>
      <c r="N4" s="87"/>
      <c r="O4" s="87"/>
      <c r="P4" s="87"/>
      <c r="Q4" s="87"/>
      <c r="R4" s="87"/>
      <c r="S4" s="89"/>
    </row>
    <row r="5" spans="2:19" ht="15" thickBot="1" x14ac:dyDescent="0.4">
      <c r="B5" s="86"/>
      <c r="C5" s="87"/>
      <c r="D5" s="87"/>
      <c r="E5" s="87"/>
      <c r="F5" s="87"/>
      <c r="G5" s="87"/>
      <c r="H5" s="87"/>
      <c r="I5" s="87"/>
      <c r="J5" s="87"/>
      <c r="K5" s="87"/>
      <c r="L5" s="87"/>
      <c r="M5" s="87"/>
      <c r="N5" s="87"/>
      <c r="O5" s="87"/>
      <c r="P5" s="87"/>
      <c r="Q5" s="87"/>
      <c r="R5" s="87"/>
      <c r="S5" s="89"/>
    </row>
    <row r="6" spans="2:19" ht="34.5" customHeight="1" thickBot="1" x14ac:dyDescent="0.4">
      <c r="B6" s="778" t="s">
        <v>1002</v>
      </c>
      <c r="C6" s="779"/>
      <c r="D6" s="779"/>
      <c r="E6" s="779"/>
      <c r="F6" s="779"/>
      <c r="G6" s="779"/>
      <c r="H6" s="234"/>
      <c r="I6" s="234"/>
      <c r="J6" s="234"/>
      <c r="K6" s="234"/>
      <c r="L6" s="234"/>
      <c r="M6" s="234"/>
      <c r="N6" s="234"/>
      <c r="O6" s="234"/>
      <c r="P6" s="234"/>
      <c r="Q6" s="234"/>
      <c r="R6" s="234"/>
      <c r="S6" s="235"/>
    </row>
    <row r="7" spans="2:19" ht="15.75" customHeight="1" x14ac:dyDescent="0.35">
      <c r="B7" s="780" t="s">
        <v>1003</v>
      </c>
      <c r="C7" s="781"/>
      <c r="D7" s="781"/>
      <c r="E7" s="781"/>
      <c r="F7" s="781"/>
      <c r="G7" s="781"/>
      <c r="H7" s="234"/>
      <c r="I7" s="234"/>
      <c r="J7" s="234"/>
      <c r="K7" s="234"/>
      <c r="L7" s="234"/>
      <c r="M7" s="234"/>
      <c r="N7" s="234"/>
      <c r="O7" s="234"/>
      <c r="P7" s="234"/>
      <c r="Q7" s="234"/>
      <c r="R7" s="234"/>
      <c r="S7" s="235"/>
    </row>
    <row r="8" spans="2:19" ht="15.75" customHeight="1" thickBot="1" x14ac:dyDescent="0.4">
      <c r="B8" s="782" t="s">
        <v>791</v>
      </c>
      <c r="C8" s="783"/>
      <c r="D8" s="783"/>
      <c r="E8" s="783"/>
      <c r="F8" s="783"/>
      <c r="G8" s="783"/>
      <c r="H8" s="236"/>
      <c r="I8" s="236"/>
      <c r="J8" s="236"/>
      <c r="K8" s="236"/>
      <c r="L8" s="236"/>
      <c r="M8" s="236"/>
      <c r="N8" s="236"/>
      <c r="O8" s="236"/>
      <c r="P8" s="236"/>
      <c r="Q8" s="236"/>
      <c r="R8" s="236"/>
      <c r="S8" s="237"/>
    </row>
    <row r="10" spans="2:19" ht="21" x14ac:dyDescent="0.5">
      <c r="B10" s="841" t="s">
        <v>289</v>
      </c>
      <c r="C10" s="841"/>
    </row>
    <row r="11" spans="2:19" ht="15" thickBot="1" x14ac:dyDescent="0.4"/>
    <row r="12" spans="2:19" ht="15" customHeight="1" thickBot="1" x14ac:dyDescent="0.4">
      <c r="B12" s="240" t="s">
        <v>290</v>
      </c>
      <c r="C12" s="165" t="s">
        <v>795</v>
      </c>
    </row>
    <row r="13" spans="2:19" ht="15.75" customHeight="1" thickBot="1" x14ac:dyDescent="0.4">
      <c r="B13" s="240" t="s">
        <v>262</v>
      </c>
      <c r="C13" s="165" t="s">
        <v>1001</v>
      </c>
    </row>
    <row r="14" spans="2:19" ht="15.75" customHeight="1" thickBot="1" x14ac:dyDescent="0.4">
      <c r="B14" s="240" t="s">
        <v>616</v>
      </c>
      <c r="C14" s="165" t="s">
        <v>557</v>
      </c>
    </row>
    <row r="15" spans="2:19" ht="15.75" customHeight="1" thickBot="1" x14ac:dyDescent="0.4">
      <c r="B15" s="240" t="s">
        <v>291</v>
      </c>
      <c r="C15" s="165" t="s">
        <v>157</v>
      </c>
    </row>
    <row r="16" spans="2:19" ht="15" thickBot="1" x14ac:dyDescent="0.4">
      <c r="B16" s="240" t="s">
        <v>292</v>
      </c>
      <c r="C16" s="165" t="s">
        <v>560</v>
      </c>
    </row>
    <row r="17" spans="2:19" ht="15" thickBot="1" x14ac:dyDescent="0.4">
      <c r="B17" s="240" t="s">
        <v>293</v>
      </c>
      <c r="C17" s="165" t="s">
        <v>423</v>
      </c>
    </row>
    <row r="18" spans="2:19" ht="15" thickBot="1" x14ac:dyDescent="0.4"/>
    <row r="19" spans="2:19" ht="15" thickBot="1" x14ac:dyDescent="0.4">
      <c r="D19" s="804" t="s">
        <v>294</v>
      </c>
      <c r="E19" s="805"/>
      <c r="F19" s="805"/>
      <c r="G19" s="806"/>
      <c r="H19" s="804" t="s">
        <v>295</v>
      </c>
      <c r="I19" s="805"/>
      <c r="J19" s="805"/>
      <c r="K19" s="806"/>
      <c r="L19" s="804" t="s">
        <v>296</v>
      </c>
      <c r="M19" s="805"/>
      <c r="N19" s="805"/>
      <c r="O19" s="806"/>
      <c r="P19" s="804" t="s">
        <v>297</v>
      </c>
      <c r="Q19" s="805"/>
      <c r="R19" s="805"/>
      <c r="S19" s="806"/>
    </row>
    <row r="20" spans="2:19" ht="45" customHeight="1" thickBot="1" x14ac:dyDescent="0.4">
      <c r="B20" s="799" t="s">
        <v>298</v>
      </c>
      <c r="C20" s="842" t="s">
        <v>299</v>
      </c>
      <c r="D20" s="166"/>
      <c r="E20" s="167" t="s">
        <v>300</v>
      </c>
      <c r="F20" s="168" t="s">
        <v>301</v>
      </c>
      <c r="G20" s="169" t="s">
        <v>302</v>
      </c>
      <c r="H20" s="166"/>
      <c r="I20" s="167" t="s">
        <v>300</v>
      </c>
      <c r="J20" s="168" t="s">
        <v>301</v>
      </c>
      <c r="K20" s="169" t="s">
        <v>302</v>
      </c>
      <c r="L20" s="166"/>
      <c r="M20" s="167" t="s">
        <v>300</v>
      </c>
      <c r="N20" s="168" t="s">
        <v>301</v>
      </c>
      <c r="O20" s="169" t="s">
        <v>302</v>
      </c>
      <c r="P20" s="166"/>
      <c r="Q20" s="167" t="s">
        <v>300</v>
      </c>
      <c r="R20" s="168" t="s">
        <v>301</v>
      </c>
      <c r="S20" s="169" t="s">
        <v>302</v>
      </c>
    </row>
    <row r="21" spans="2:19" ht="40.5" customHeight="1" x14ac:dyDescent="0.35">
      <c r="B21" s="829"/>
      <c r="C21" s="843"/>
      <c r="D21" s="170" t="s">
        <v>303</v>
      </c>
      <c r="E21" s="432">
        <f>F21+G21</f>
        <v>5395</v>
      </c>
      <c r="F21" s="432">
        <f>3480</f>
        <v>3480</v>
      </c>
      <c r="G21" s="431">
        <v>1915</v>
      </c>
      <c r="H21" s="171" t="s">
        <v>303</v>
      </c>
      <c r="I21" s="172">
        <f>J21+K21</f>
        <v>5395</v>
      </c>
      <c r="J21" s="173">
        <v>3480</v>
      </c>
      <c r="K21" s="174">
        <v>1915</v>
      </c>
      <c r="L21" s="170" t="s">
        <v>303</v>
      </c>
      <c r="M21" s="172"/>
      <c r="N21" s="173"/>
      <c r="O21" s="174"/>
      <c r="P21" s="170" t="s">
        <v>303</v>
      </c>
      <c r="Q21" s="172"/>
      <c r="R21" s="173"/>
      <c r="S21" s="174"/>
    </row>
    <row r="22" spans="2:19" ht="39.75" customHeight="1" x14ac:dyDescent="0.35">
      <c r="B22" s="829"/>
      <c r="C22" s="843"/>
      <c r="D22" s="175" t="s">
        <v>304</v>
      </c>
      <c r="E22" s="176"/>
      <c r="F22" s="176"/>
      <c r="G22" s="177"/>
      <c r="H22" s="178" t="s">
        <v>304</v>
      </c>
      <c r="I22" s="179"/>
      <c r="J22" s="179"/>
      <c r="K22" s="180"/>
      <c r="L22" s="175" t="s">
        <v>304</v>
      </c>
      <c r="M22" s="179"/>
      <c r="N22" s="179"/>
      <c r="O22" s="180"/>
      <c r="P22" s="175" t="s">
        <v>304</v>
      </c>
      <c r="Q22" s="179"/>
      <c r="R22" s="179"/>
      <c r="S22" s="180"/>
    </row>
    <row r="23" spans="2:19" ht="37.5" customHeight="1" x14ac:dyDescent="0.35">
      <c r="B23" s="800"/>
      <c r="C23" s="844"/>
      <c r="D23" s="175" t="s">
        <v>305</v>
      </c>
      <c r="E23" s="176"/>
      <c r="F23" s="176"/>
      <c r="G23" s="177"/>
      <c r="H23" s="178" t="s">
        <v>305</v>
      </c>
      <c r="I23" s="179"/>
      <c r="J23" s="179"/>
      <c r="K23" s="180"/>
      <c r="L23" s="175" t="s">
        <v>305</v>
      </c>
      <c r="M23" s="179"/>
      <c r="N23" s="179"/>
      <c r="O23" s="180"/>
      <c r="P23" s="175" t="s">
        <v>305</v>
      </c>
      <c r="Q23" s="179"/>
      <c r="R23" s="179"/>
      <c r="S23" s="180"/>
    </row>
    <row r="24" spans="2:19" ht="14.65" customHeight="1" x14ac:dyDescent="0.35">
      <c r="B24" s="181"/>
      <c r="C24" s="181"/>
      <c r="Q24" s="182"/>
      <c r="R24" s="182"/>
      <c r="S24" s="182"/>
    </row>
    <row r="25" spans="2:19" ht="30" customHeight="1" thickBot="1" x14ac:dyDescent="0.4">
      <c r="B25" s="181"/>
      <c r="C25" s="200"/>
      <c r="D25" s="190"/>
    </row>
    <row r="26" spans="2:19" ht="30" customHeight="1" thickBot="1" x14ac:dyDescent="0.4">
      <c r="B26" s="181"/>
      <c r="C26" s="181"/>
      <c r="D26" s="804" t="s">
        <v>294</v>
      </c>
      <c r="E26" s="805"/>
      <c r="F26" s="805"/>
      <c r="G26" s="805"/>
      <c r="H26" s="804" t="s">
        <v>295</v>
      </c>
      <c r="I26" s="805"/>
      <c r="J26" s="805"/>
      <c r="K26" s="806"/>
      <c r="L26" s="805" t="s">
        <v>296</v>
      </c>
      <c r="M26" s="805"/>
      <c r="N26" s="805"/>
      <c r="O26" s="805"/>
      <c r="P26" s="804" t="s">
        <v>297</v>
      </c>
      <c r="Q26" s="805"/>
      <c r="R26" s="805"/>
      <c r="S26" s="806"/>
    </row>
    <row r="27" spans="2:19" ht="30" customHeight="1" x14ac:dyDescent="0.35">
      <c r="B27" s="799" t="s">
        <v>308</v>
      </c>
      <c r="C27" s="799" t="s">
        <v>309</v>
      </c>
      <c r="D27" s="845" t="s">
        <v>310</v>
      </c>
      <c r="E27" s="846"/>
      <c r="F27" s="760" t="s">
        <v>293</v>
      </c>
      <c r="G27" s="791"/>
      <c r="H27" s="847" t="s">
        <v>310</v>
      </c>
      <c r="I27" s="846"/>
      <c r="J27" s="760" t="s">
        <v>293</v>
      </c>
      <c r="K27" s="761"/>
      <c r="L27" s="847" t="s">
        <v>310</v>
      </c>
      <c r="M27" s="846"/>
      <c r="N27" s="760" t="s">
        <v>293</v>
      </c>
      <c r="O27" s="761"/>
      <c r="P27" s="847" t="s">
        <v>310</v>
      </c>
      <c r="Q27" s="846"/>
      <c r="R27" s="760" t="s">
        <v>293</v>
      </c>
      <c r="S27" s="761"/>
    </row>
    <row r="28" spans="2:19" ht="36.75" customHeight="1" x14ac:dyDescent="0.35">
      <c r="B28" s="800"/>
      <c r="C28" s="800"/>
      <c r="D28" s="838"/>
      <c r="E28" s="839"/>
      <c r="F28" s="810" t="s">
        <v>265</v>
      </c>
      <c r="G28" s="840"/>
      <c r="H28" s="834"/>
      <c r="I28" s="835"/>
      <c r="J28" s="827"/>
      <c r="K28" s="828"/>
      <c r="L28" s="834"/>
      <c r="M28" s="835"/>
      <c r="N28" s="827"/>
      <c r="O28" s="828"/>
      <c r="P28" s="834"/>
      <c r="Q28" s="835"/>
      <c r="R28" s="827"/>
      <c r="S28" s="828"/>
    </row>
    <row r="29" spans="2:19" ht="45" customHeight="1" x14ac:dyDescent="0.35">
      <c r="B29" s="787" t="s">
        <v>1004</v>
      </c>
      <c r="C29" s="787" t="s">
        <v>619</v>
      </c>
      <c r="D29" s="184" t="s">
        <v>311</v>
      </c>
      <c r="E29" s="184" t="s">
        <v>312</v>
      </c>
      <c r="F29" s="764" t="s">
        <v>313</v>
      </c>
      <c r="G29" s="831"/>
      <c r="H29" s="201" t="s">
        <v>311</v>
      </c>
      <c r="I29" s="184" t="s">
        <v>312</v>
      </c>
      <c r="J29" s="836" t="s">
        <v>313</v>
      </c>
      <c r="K29" s="831"/>
      <c r="L29" s="201" t="s">
        <v>311</v>
      </c>
      <c r="M29" s="184" t="s">
        <v>312</v>
      </c>
      <c r="N29" s="836" t="s">
        <v>313</v>
      </c>
      <c r="O29" s="831"/>
      <c r="P29" s="201" t="s">
        <v>311</v>
      </c>
      <c r="Q29" s="184" t="s">
        <v>312</v>
      </c>
      <c r="R29" s="836" t="s">
        <v>313</v>
      </c>
      <c r="S29" s="831"/>
    </row>
    <row r="30" spans="2:19" ht="39.75" customHeight="1" x14ac:dyDescent="0.35">
      <c r="B30" s="788"/>
      <c r="C30" s="788"/>
      <c r="D30" s="193">
        <v>2970</v>
      </c>
      <c r="E30" s="194">
        <v>0.5</v>
      </c>
      <c r="F30" s="837" t="s">
        <v>460</v>
      </c>
      <c r="G30" s="837"/>
      <c r="H30" s="195"/>
      <c r="I30" s="196"/>
      <c r="J30" s="832"/>
      <c r="K30" s="833"/>
      <c r="L30" s="195"/>
      <c r="M30" s="196"/>
      <c r="N30" s="832"/>
      <c r="O30" s="833"/>
      <c r="P30" s="195"/>
      <c r="Q30" s="196"/>
      <c r="R30" s="832"/>
      <c r="S30" s="833"/>
    </row>
    <row r="31" spans="2:19" ht="33.75" customHeight="1" x14ac:dyDescent="0.35">
      <c r="B31" s="848" t="s">
        <v>703</v>
      </c>
      <c r="C31" s="849" t="s">
        <v>704</v>
      </c>
      <c r="D31" s="396" t="s">
        <v>705</v>
      </c>
      <c r="E31" s="396" t="s">
        <v>785</v>
      </c>
      <c r="F31" s="851" t="s">
        <v>313</v>
      </c>
      <c r="G31" s="852"/>
      <c r="H31" s="397" t="s">
        <v>706</v>
      </c>
      <c r="I31" s="396" t="s">
        <v>785</v>
      </c>
      <c r="J31" s="853" t="s">
        <v>313</v>
      </c>
      <c r="K31" s="852"/>
      <c r="L31" s="397" t="s">
        <v>706</v>
      </c>
      <c r="M31" s="396" t="s">
        <v>785</v>
      </c>
      <c r="N31" s="853" t="s">
        <v>313</v>
      </c>
      <c r="O31" s="852"/>
      <c r="P31" s="397" t="s">
        <v>706</v>
      </c>
      <c r="Q31" s="396" t="s">
        <v>785</v>
      </c>
      <c r="R31" s="853" t="s">
        <v>313</v>
      </c>
      <c r="S31" s="852"/>
    </row>
    <row r="32" spans="2:19" ht="33.75" customHeight="1" x14ac:dyDescent="0.35">
      <c r="B32" s="848"/>
      <c r="C32" s="850"/>
      <c r="D32" s="344">
        <v>0</v>
      </c>
      <c r="E32" s="345" t="s">
        <v>1005</v>
      </c>
      <c r="F32" s="854" t="s">
        <v>479</v>
      </c>
      <c r="G32" s="854"/>
      <c r="H32" s="346">
        <v>4</v>
      </c>
      <c r="I32" s="347" t="s">
        <v>1006</v>
      </c>
      <c r="J32" s="855" t="s">
        <v>452</v>
      </c>
      <c r="K32" s="856"/>
      <c r="L32" s="346"/>
      <c r="M32" s="347"/>
      <c r="N32" s="855"/>
      <c r="O32" s="856"/>
      <c r="P32" s="346"/>
      <c r="Q32" s="347"/>
      <c r="R32" s="855"/>
      <c r="S32" s="856"/>
    </row>
    <row r="33" spans="2:19" ht="33.75" customHeight="1" x14ac:dyDescent="0.35">
      <c r="B33" s="848"/>
      <c r="C33" s="849" t="s">
        <v>707</v>
      </c>
      <c r="D33" s="396" t="s">
        <v>708</v>
      </c>
      <c r="E33" s="396" t="s">
        <v>307</v>
      </c>
      <c r="F33" s="851" t="s">
        <v>710</v>
      </c>
      <c r="G33" s="852"/>
      <c r="H33" s="397" t="s">
        <v>708</v>
      </c>
      <c r="I33" s="396" t="s">
        <v>709</v>
      </c>
      <c r="J33" s="853" t="s">
        <v>306</v>
      </c>
      <c r="K33" s="852"/>
      <c r="L33" s="397" t="s">
        <v>708</v>
      </c>
      <c r="M33" s="396" t="s">
        <v>709</v>
      </c>
      <c r="N33" s="853" t="s">
        <v>306</v>
      </c>
      <c r="O33" s="852"/>
      <c r="P33" s="397" t="s">
        <v>708</v>
      </c>
      <c r="Q33" s="396" t="s">
        <v>709</v>
      </c>
      <c r="R33" s="853" t="s">
        <v>306</v>
      </c>
      <c r="S33" s="852"/>
    </row>
    <row r="34" spans="2:19" ht="33.75" customHeight="1" thickBot="1" x14ac:dyDescent="0.4">
      <c r="B34" s="848"/>
      <c r="C34" s="850"/>
      <c r="D34" s="344">
        <v>0</v>
      </c>
      <c r="E34" s="345" t="s">
        <v>1007</v>
      </c>
      <c r="F34" s="854" t="s">
        <v>443</v>
      </c>
      <c r="G34" s="854"/>
      <c r="H34" s="346"/>
      <c r="I34" s="347" t="s">
        <v>1007</v>
      </c>
      <c r="J34" s="855" t="s">
        <v>443</v>
      </c>
      <c r="K34" s="856"/>
      <c r="L34" s="346"/>
      <c r="M34" s="347"/>
      <c r="N34" s="855"/>
      <c r="O34" s="856"/>
      <c r="P34" s="346"/>
      <c r="Q34" s="347"/>
      <c r="R34" s="855"/>
      <c r="S34" s="856"/>
    </row>
    <row r="35" spans="2:19" ht="37.5" customHeight="1" thickBot="1" x14ac:dyDescent="0.4">
      <c r="B35" s="181"/>
      <c r="C35" s="181"/>
      <c r="D35" s="804" t="s">
        <v>294</v>
      </c>
      <c r="E35" s="805"/>
      <c r="F35" s="805"/>
      <c r="G35" s="806"/>
      <c r="H35" s="804" t="s">
        <v>295</v>
      </c>
      <c r="I35" s="805"/>
      <c r="J35" s="805"/>
      <c r="K35" s="806"/>
      <c r="L35" s="804" t="s">
        <v>296</v>
      </c>
      <c r="M35" s="805"/>
      <c r="N35" s="805"/>
      <c r="O35" s="805"/>
      <c r="P35" s="805" t="s">
        <v>295</v>
      </c>
      <c r="Q35" s="805"/>
      <c r="R35" s="805"/>
      <c r="S35" s="806"/>
    </row>
    <row r="36" spans="2:19" ht="37.5" customHeight="1" x14ac:dyDescent="0.35">
      <c r="B36" s="799" t="s">
        <v>314</v>
      </c>
      <c r="C36" s="799" t="s">
        <v>315</v>
      </c>
      <c r="D36" s="202" t="s">
        <v>316</v>
      </c>
      <c r="E36" s="191" t="s">
        <v>317</v>
      </c>
      <c r="F36" s="760" t="s">
        <v>318</v>
      </c>
      <c r="G36" s="761"/>
      <c r="H36" s="202" t="s">
        <v>316</v>
      </c>
      <c r="I36" s="191" t="s">
        <v>317</v>
      </c>
      <c r="J36" s="760" t="s">
        <v>318</v>
      </c>
      <c r="K36" s="761"/>
      <c r="L36" s="202" t="s">
        <v>316</v>
      </c>
      <c r="M36" s="191" t="s">
        <v>317</v>
      </c>
      <c r="N36" s="760" t="s">
        <v>318</v>
      </c>
      <c r="O36" s="761"/>
      <c r="P36" s="202" t="s">
        <v>316</v>
      </c>
      <c r="Q36" s="191" t="s">
        <v>317</v>
      </c>
      <c r="R36" s="760" t="s">
        <v>318</v>
      </c>
      <c r="S36" s="761"/>
    </row>
    <row r="37" spans="2:19" ht="44.25" customHeight="1" x14ac:dyDescent="0.35">
      <c r="B37" s="829"/>
      <c r="C37" s="800"/>
      <c r="D37" s="203" t="s">
        <v>265</v>
      </c>
      <c r="E37" s="204" t="s">
        <v>443</v>
      </c>
      <c r="F37" s="821" t="s">
        <v>461</v>
      </c>
      <c r="G37" s="830"/>
      <c r="H37" s="205" t="s">
        <v>265</v>
      </c>
      <c r="I37" s="206" t="s">
        <v>443</v>
      </c>
      <c r="J37" s="762" t="s">
        <v>461</v>
      </c>
      <c r="K37" s="763"/>
      <c r="L37" s="205"/>
      <c r="M37" s="206"/>
      <c r="N37" s="762"/>
      <c r="O37" s="763"/>
      <c r="P37" s="205"/>
      <c r="Q37" s="206"/>
      <c r="R37" s="762"/>
      <c r="S37" s="763"/>
    </row>
    <row r="38" spans="2:19" ht="36.75" customHeight="1" x14ac:dyDescent="0.35">
      <c r="B38" s="829"/>
      <c r="C38" s="799" t="s">
        <v>617</v>
      </c>
      <c r="D38" s="184" t="s">
        <v>293</v>
      </c>
      <c r="E38" s="183" t="s">
        <v>319</v>
      </c>
      <c r="F38" s="764" t="s">
        <v>320</v>
      </c>
      <c r="G38" s="831"/>
      <c r="H38" s="184" t="s">
        <v>293</v>
      </c>
      <c r="I38" s="183" t="s">
        <v>319</v>
      </c>
      <c r="J38" s="764" t="s">
        <v>320</v>
      </c>
      <c r="K38" s="831"/>
      <c r="L38" s="184" t="s">
        <v>293</v>
      </c>
      <c r="M38" s="183" t="s">
        <v>319</v>
      </c>
      <c r="N38" s="764" t="s">
        <v>320</v>
      </c>
      <c r="O38" s="831"/>
      <c r="P38" s="184" t="s">
        <v>293</v>
      </c>
      <c r="Q38" s="183" t="s">
        <v>319</v>
      </c>
      <c r="R38" s="764" t="s">
        <v>320</v>
      </c>
      <c r="S38" s="831"/>
    </row>
    <row r="39" spans="2:19" ht="33.75" customHeight="1" x14ac:dyDescent="0.35">
      <c r="B39" s="829"/>
      <c r="C39" s="829"/>
      <c r="D39" s="439" t="s">
        <v>428</v>
      </c>
      <c r="E39" s="204" t="s">
        <v>1008</v>
      </c>
      <c r="F39" s="810" t="s">
        <v>481</v>
      </c>
      <c r="G39" s="811"/>
      <c r="H39" s="172" t="s">
        <v>428</v>
      </c>
      <c r="I39" s="206" t="s">
        <v>1008</v>
      </c>
      <c r="J39" s="827" t="s">
        <v>462</v>
      </c>
      <c r="K39" s="828"/>
      <c r="L39" s="188"/>
      <c r="M39" s="206"/>
      <c r="N39" s="827"/>
      <c r="O39" s="828"/>
      <c r="P39" s="188"/>
      <c r="Q39" s="206"/>
      <c r="R39" s="827"/>
      <c r="S39" s="828"/>
    </row>
    <row r="40" spans="2:19" ht="34.5" customHeight="1" outlineLevel="1" x14ac:dyDescent="0.35">
      <c r="B40" s="829"/>
      <c r="C40" s="829"/>
      <c r="D40" s="439" t="s">
        <v>448</v>
      </c>
      <c r="E40" s="204" t="s">
        <v>1008</v>
      </c>
      <c r="F40" s="810" t="s">
        <v>481</v>
      </c>
      <c r="G40" s="811"/>
      <c r="H40" s="172" t="s">
        <v>448</v>
      </c>
      <c r="I40" s="206" t="s">
        <v>1008</v>
      </c>
      <c r="J40" s="827" t="s">
        <v>454</v>
      </c>
      <c r="K40" s="828"/>
      <c r="L40" s="188"/>
      <c r="M40" s="206"/>
      <c r="N40" s="827"/>
      <c r="O40" s="828"/>
      <c r="P40" s="188"/>
      <c r="Q40" s="206"/>
      <c r="R40" s="827"/>
      <c r="S40" s="828"/>
    </row>
    <row r="41" spans="2:19" ht="30" customHeight="1" outlineLevel="1" x14ac:dyDescent="0.35">
      <c r="B41" s="829"/>
      <c r="C41" s="829"/>
      <c r="D41" s="186"/>
      <c r="E41" s="204"/>
      <c r="F41" s="810"/>
      <c r="G41" s="811"/>
      <c r="H41" s="188"/>
      <c r="I41" s="206"/>
      <c r="J41" s="827"/>
      <c r="K41" s="828"/>
      <c r="L41" s="188"/>
      <c r="M41" s="206"/>
      <c r="N41" s="827"/>
      <c r="O41" s="828"/>
      <c r="P41" s="188"/>
      <c r="Q41" s="206"/>
      <c r="R41" s="827"/>
      <c r="S41" s="828"/>
    </row>
    <row r="42" spans="2:19" ht="30" customHeight="1" outlineLevel="1" x14ac:dyDescent="0.35">
      <c r="B42" s="829"/>
      <c r="C42" s="829"/>
      <c r="D42" s="186"/>
      <c r="E42" s="204"/>
      <c r="F42" s="810"/>
      <c r="G42" s="811"/>
      <c r="H42" s="188"/>
      <c r="I42" s="206"/>
      <c r="J42" s="827"/>
      <c r="K42" s="828"/>
      <c r="L42" s="188"/>
      <c r="M42" s="206"/>
      <c r="N42" s="827"/>
      <c r="O42" s="828"/>
      <c r="P42" s="188"/>
      <c r="Q42" s="206"/>
      <c r="R42" s="827"/>
      <c r="S42" s="828"/>
    </row>
    <row r="43" spans="2:19" ht="30" customHeight="1" outlineLevel="1" x14ac:dyDescent="0.35">
      <c r="B43" s="829"/>
      <c r="C43" s="829"/>
      <c r="D43" s="186"/>
      <c r="E43" s="204"/>
      <c r="F43" s="810"/>
      <c r="G43" s="811"/>
      <c r="H43" s="188"/>
      <c r="I43" s="206"/>
      <c r="J43" s="827"/>
      <c r="K43" s="828"/>
      <c r="L43" s="188"/>
      <c r="M43" s="206"/>
      <c r="N43" s="827"/>
      <c r="O43" s="828"/>
      <c r="P43" s="188"/>
      <c r="Q43" s="206"/>
      <c r="R43" s="827"/>
      <c r="S43" s="828"/>
    </row>
    <row r="44" spans="2:19" ht="30" customHeight="1" outlineLevel="1" x14ac:dyDescent="0.35">
      <c r="B44" s="800"/>
      <c r="C44" s="800"/>
      <c r="D44" s="186"/>
      <c r="E44" s="204"/>
      <c r="F44" s="810"/>
      <c r="G44" s="811"/>
      <c r="H44" s="188"/>
      <c r="I44" s="206"/>
      <c r="J44" s="827"/>
      <c r="K44" s="828"/>
      <c r="L44" s="188"/>
      <c r="M44" s="206"/>
      <c r="N44" s="827"/>
      <c r="O44" s="828"/>
      <c r="P44" s="188"/>
      <c r="Q44" s="206"/>
      <c r="R44" s="827"/>
      <c r="S44" s="828"/>
    </row>
    <row r="45" spans="2:19" ht="35.25" customHeight="1" x14ac:dyDescent="0.35">
      <c r="B45" s="787" t="s">
        <v>321</v>
      </c>
      <c r="C45" s="826" t="s">
        <v>618</v>
      </c>
      <c r="D45" s="192" t="s">
        <v>322</v>
      </c>
      <c r="E45" s="764" t="s">
        <v>307</v>
      </c>
      <c r="F45" s="765"/>
      <c r="G45" s="185" t="s">
        <v>293</v>
      </c>
      <c r="H45" s="192" t="s">
        <v>322</v>
      </c>
      <c r="I45" s="764" t="s">
        <v>307</v>
      </c>
      <c r="J45" s="765"/>
      <c r="K45" s="185" t="s">
        <v>293</v>
      </c>
      <c r="L45" s="192" t="s">
        <v>322</v>
      </c>
      <c r="M45" s="764" t="s">
        <v>307</v>
      </c>
      <c r="N45" s="765"/>
      <c r="O45" s="185" t="s">
        <v>293</v>
      </c>
      <c r="P45" s="192" t="s">
        <v>322</v>
      </c>
      <c r="Q45" s="764" t="s">
        <v>307</v>
      </c>
      <c r="R45" s="765"/>
      <c r="S45" s="185" t="s">
        <v>293</v>
      </c>
    </row>
    <row r="46" spans="2:19" ht="35.25" customHeight="1" x14ac:dyDescent="0.35">
      <c r="B46" s="798"/>
      <c r="C46" s="826"/>
      <c r="D46" s="207">
        <v>0</v>
      </c>
      <c r="E46" s="821" t="s">
        <v>411</v>
      </c>
      <c r="F46" s="822"/>
      <c r="G46" s="208" t="s">
        <v>428</v>
      </c>
      <c r="H46" s="209">
        <v>3</v>
      </c>
      <c r="I46" s="823" t="s">
        <v>411</v>
      </c>
      <c r="J46" s="824"/>
      <c r="K46" s="210" t="s">
        <v>428</v>
      </c>
      <c r="L46" s="209"/>
      <c r="M46" s="823"/>
      <c r="N46" s="824"/>
      <c r="O46" s="210"/>
      <c r="P46" s="209"/>
      <c r="Q46" s="823"/>
      <c r="R46" s="824"/>
      <c r="S46" s="210"/>
    </row>
    <row r="47" spans="2:19" ht="35.25" customHeight="1" outlineLevel="1" x14ac:dyDescent="0.35">
      <c r="B47" s="798"/>
      <c r="C47" s="826"/>
      <c r="D47" s="207">
        <v>0</v>
      </c>
      <c r="E47" s="821" t="s">
        <v>411</v>
      </c>
      <c r="F47" s="822"/>
      <c r="G47" s="208" t="s">
        <v>265</v>
      </c>
      <c r="H47" s="209">
        <v>2</v>
      </c>
      <c r="I47" s="823" t="s">
        <v>411</v>
      </c>
      <c r="J47" s="824"/>
      <c r="K47" s="210" t="s">
        <v>432</v>
      </c>
      <c r="L47" s="209"/>
      <c r="M47" s="823"/>
      <c r="N47" s="824"/>
      <c r="O47" s="210"/>
      <c r="P47" s="209"/>
      <c r="Q47" s="823"/>
      <c r="R47" s="824"/>
      <c r="S47" s="210"/>
    </row>
    <row r="48" spans="2:19" ht="35.25" customHeight="1" outlineLevel="1" x14ac:dyDescent="0.35">
      <c r="B48" s="798"/>
      <c r="C48" s="826"/>
      <c r="D48" s="207"/>
      <c r="E48" s="821"/>
      <c r="F48" s="822"/>
      <c r="G48" s="208"/>
      <c r="H48" s="209"/>
      <c r="I48" s="823"/>
      <c r="J48" s="824"/>
      <c r="K48" s="210"/>
      <c r="L48" s="209"/>
      <c r="M48" s="823"/>
      <c r="N48" s="824"/>
      <c r="O48" s="210"/>
      <c r="P48" s="209"/>
      <c r="Q48" s="823"/>
      <c r="R48" s="824"/>
      <c r="S48" s="210"/>
    </row>
    <row r="49" spans="2:19" ht="35.25" customHeight="1" outlineLevel="1" x14ac:dyDescent="0.35">
      <c r="B49" s="798"/>
      <c r="C49" s="826"/>
      <c r="D49" s="207"/>
      <c r="E49" s="821"/>
      <c r="F49" s="822"/>
      <c r="G49" s="208"/>
      <c r="H49" s="209"/>
      <c r="I49" s="823"/>
      <c r="J49" s="824"/>
      <c r="K49" s="210"/>
      <c r="L49" s="209"/>
      <c r="M49" s="823"/>
      <c r="N49" s="824"/>
      <c r="O49" s="210"/>
      <c r="P49" s="209"/>
      <c r="Q49" s="823"/>
      <c r="R49" s="824"/>
      <c r="S49" s="210"/>
    </row>
    <row r="50" spans="2:19" ht="35.25" customHeight="1" outlineLevel="1" x14ac:dyDescent="0.35">
      <c r="B50" s="798"/>
      <c r="C50" s="826"/>
      <c r="D50" s="207"/>
      <c r="E50" s="821"/>
      <c r="F50" s="822"/>
      <c r="G50" s="208"/>
      <c r="H50" s="209"/>
      <c r="I50" s="823"/>
      <c r="J50" s="824"/>
      <c r="K50" s="210"/>
      <c r="L50" s="209"/>
      <c r="M50" s="823"/>
      <c r="N50" s="824"/>
      <c r="O50" s="210"/>
      <c r="P50" s="209"/>
      <c r="Q50" s="823"/>
      <c r="R50" s="824"/>
      <c r="S50" s="210"/>
    </row>
    <row r="51" spans="2:19" ht="33" customHeight="1" outlineLevel="1" x14ac:dyDescent="0.35">
      <c r="B51" s="788"/>
      <c r="C51" s="826"/>
      <c r="D51" s="207"/>
      <c r="E51" s="821"/>
      <c r="F51" s="822"/>
      <c r="G51" s="208"/>
      <c r="H51" s="209"/>
      <c r="I51" s="823"/>
      <c r="J51" s="824"/>
      <c r="K51" s="210"/>
      <c r="L51" s="209"/>
      <c r="M51" s="823"/>
      <c r="N51" s="824"/>
      <c r="O51" s="210"/>
      <c r="P51" s="209"/>
      <c r="Q51" s="823"/>
      <c r="R51" s="824"/>
      <c r="S51" s="210"/>
    </row>
    <row r="52" spans="2:19" ht="31.5" customHeight="1" thickBot="1" x14ac:dyDescent="0.4">
      <c r="B52" s="181"/>
      <c r="C52" s="211"/>
      <c r="D52" s="190"/>
    </row>
    <row r="53" spans="2:19" ht="30.75" customHeight="1" thickBot="1" x14ac:dyDescent="0.4">
      <c r="B53" s="181"/>
      <c r="C53" s="181"/>
      <c r="D53" s="804" t="s">
        <v>294</v>
      </c>
      <c r="E53" s="805"/>
      <c r="F53" s="805"/>
      <c r="G53" s="806"/>
      <c r="H53" s="768" t="s">
        <v>295</v>
      </c>
      <c r="I53" s="769"/>
      <c r="J53" s="769"/>
      <c r="K53" s="770"/>
      <c r="L53" s="805" t="s">
        <v>296</v>
      </c>
      <c r="M53" s="805"/>
      <c r="N53" s="805"/>
      <c r="O53" s="805"/>
      <c r="P53" s="805" t="s">
        <v>295</v>
      </c>
      <c r="Q53" s="805"/>
      <c r="R53" s="805"/>
      <c r="S53" s="806"/>
    </row>
    <row r="54" spans="2:19" ht="30.75" customHeight="1" x14ac:dyDescent="0.35">
      <c r="B54" s="799" t="s">
        <v>323</v>
      </c>
      <c r="C54" s="799" t="s">
        <v>324</v>
      </c>
      <c r="D54" s="760" t="s">
        <v>325</v>
      </c>
      <c r="E54" s="819"/>
      <c r="F54" s="191" t="s">
        <v>293</v>
      </c>
      <c r="G54" s="212" t="s">
        <v>307</v>
      </c>
      <c r="H54" s="820" t="s">
        <v>325</v>
      </c>
      <c r="I54" s="819"/>
      <c r="J54" s="191" t="s">
        <v>293</v>
      </c>
      <c r="K54" s="212" t="s">
        <v>307</v>
      </c>
      <c r="L54" s="820" t="s">
        <v>325</v>
      </c>
      <c r="M54" s="819"/>
      <c r="N54" s="191" t="s">
        <v>293</v>
      </c>
      <c r="O54" s="212" t="s">
        <v>307</v>
      </c>
      <c r="P54" s="820" t="s">
        <v>325</v>
      </c>
      <c r="Q54" s="819"/>
      <c r="R54" s="191" t="s">
        <v>293</v>
      </c>
      <c r="S54" s="212" t="s">
        <v>307</v>
      </c>
    </row>
    <row r="55" spans="2:19" ht="29.25" customHeight="1" x14ac:dyDescent="0.35">
      <c r="B55" s="800"/>
      <c r="C55" s="800"/>
      <c r="D55" s="810" t="s">
        <v>464</v>
      </c>
      <c r="E55" s="825"/>
      <c r="F55" s="203" t="s">
        <v>265</v>
      </c>
      <c r="G55" s="213" t="s">
        <v>363</v>
      </c>
      <c r="H55" s="214" t="s">
        <v>464</v>
      </c>
      <c r="I55" s="215"/>
      <c r="J55" s="205" t="s">
        <v>265</v>
      </c>
      <c r="K55" s="216" t="s">
        <v>363</v>
      </c>
      <c r="L55" s="214"/>
      <c r="M55" s="215"/>
      <c r="N55" s="205"/>
      <c r="O55" s="216"/>
      <c r="P55" s="214"/>
      <c r="Q55" s="215"/>
      <c r="R55" s="205"/>
      <c r="S55" s="216"/>
    </row>
    <row r="56" spans="2:19" ht="45" customHeight="1" x14ac:dyDescent="0.35">
      <c r="B56" s="818" t="s">
        <v>326</v>
      </c>
      <c r="C56" s="787" t="s">
        <v>327</v>
      </c>
      <c r="D56" s="184" t="s">
        <v>328</v>
      </c>
      <c r="E56" s="184" t="s">
        <v>329</v>
      </c>
      <c r="F56" s="192" t="s">
        <v>330</v>
      </c>
      <c r="G56" s="185" t="s">
        <v>331</v>
      </c>
      <c r="H56" s="184" t="s">
        <v>328</v>
      </c>
      <c r="I56" s="184" t="s">
        <v>329</v>
      </c>
      <c r="J56" s="192" t="s">
        <v>330</v>
      </c>
      <c r="K56" s="185" t="s">
        <v>331</v>
      </c>
      <c r="L56" s="184" t="s">
        <v>328</v>
      </c>
      <c r="M56" s="184" t="s">
        <v>329</v>
      </c>
      <c r="N56" s="192" t="s">
        <v>330</v>
      </c>
      <c r="O56" s="185" t="s">
        <v>331</v>
      </c>
      <c r="P56" s="184" t="s">
        <v>328</v>
      </c>
      <c r="Q56" s="184" t="s">
        <v>329</v>
      </c>
      <c r="R56" s="192" t="s">
        <v>330</v>
      </c>
      <c r="S56" s="185" t="s">
        <v>331</v>
      </c>
    </row>
    <row r="57" spans="2:19" ht="29.25" customHeight="1" x14ac:dyDescent="0.35">
      <c r="B57" s="818"/>
      <c r="C57" s="798"/>
      <c r="D57" s="812" t="s">
        <v>503</v>
      </c>
      <c r="E57" s="814"/>
      <c r="F57" s="812" t="s">
        <v>486</v>
      </c>
      <c r="G57" s="816" t="s">
        <v>483</v>
      </c>
      <c r="H57" s="771" t="s">
        <v>503</v>
      </c>
      <c r="I57" s="771">
        <v>6</v>
      </c>
      <c r="J57" s="771" t="s">
        <v>486</v>
      </c>
      <c r="K57" s="773" t="s">
        <v>464</v>
      </c>
      <c r="L57" s="771"/>
      <c r="M57" s="771"/>
      <c r="N57" s="771"/>
      <c r="O57" s="773"/>
      <c r="P57" s="771"/>
      <c r="Q57" s="771"/>
      <c r="R57" s="771"/>
      <c r="S57" s="773"/>
    </row>
    <row r="58" spans="2:19" ht="29.25" customHeight="1" x14ac:dyDescent="0.35">
      <c r="B58" s="818"/>
      <c r="C58" s="798"/>
      <c r="D58" s="813"/>
      <c r="E58" s="815"/>
      <c r="F58" s="813"/>
      <c r="G58" s="817"/>
      <c r="H58" s="772"/>
      <c r="I58" s="772"/>
      <c r="J58" s="772"/>
      <c r="K58" s="774"/>
      <c r="L58" s="772"/>
      <c r="M58" s="772"/>
      <c r="N58" s="772"/>
      <c r="O58" s="774"/>
      <c r="P58" s="772"/>
      <c r="Q58" s="772"/>
      <c r="R58" s="772"/>
      <c r="S58" s="774"/>
    </row>
    <row r="59" spans="2:19" ht="24" outlineLevel="1" x14ac:dyDescent="0.35">
      <c r="B59" s="818"/>
      <c r="C59" s="798"/>
      <c r="D59" s="184" t="s">
        <v>328</v>
      </c>
      <c r="E59" s="184" t="s">
        <v>329</v>
      </c>
      <c r="F59" s="192" t="s">
        <v>330</v>
      </c>
      <c r="G59" s="185" t="s">
        <v>331</v>
      </c>
      <c r="H59" s="184" t="s">
        <v>328</v>
      </c>
      <c r="I59" s="184" t="s">
        <v>329</v>
      </c>
      <c r="J59" s="192" t="s">
        <v>330</v>
      </c>
      <c r="K59" s="185" t="s">
        <v>331</v>
      </c>
      <c r="L59" s="184" t="s">
        <v>328</v>
      </c>
      <c r="M59" s="184" t="s">
        <v>329</v>
      </c>
      <c r="N59" s="192" t="s">
        <v>330</v>
      </c>
      <c r="O59" s="185" t="s">
        <v>331</v>
      </c>
      <c r="P59" s="184" t="s">
        <v>328</v>
      </c>
      <c r="Q59" s="184" t="s">
        <v>329</v>
      </c>
      <c r="R59" s="192" t="s">
        <v>330</v>
      </c>
      <c r="S59" s="185" t="s">
        <v>331</v>
      </c>
    </row>
    <row r="60" spans="2:19" ht="29.25" customHeight="1" outlineLevel="1" x14ac:dyDescent="0.35">
      <c r="B60" s="818"/>
      <c r="C60" s="798"/>
      <c r="D60" s="812" t="s">
        <v>507</v>
      </c>
      <c r="E60" s="814"/>
      <c r="F60" s="812" t="s">
        <v>486</v>
      </c>
      <c r="G60" s="816" t="s">
        <v>478</v>
      </c>
      <c r="H60" s="771" t="s">
        <v>507</v>
      </c>
      <c r="I60" s="771">
        <v>5</v>
      </c>
      <c r="J60" s="771" t="s">
        <v>486</v>
      </c>
      <c r="K60" s="773" t="s">
        <v>456</v>
      </c>
      <c r="L60" s="771"/>
      <c r="M60" s="771"/>
      <c r="N60" s="771"/>
      <c r="O60" s="773"/>
      <c r="P60" s="771"/>
      <c r="Q60" s="771"/>
      <c r="R60" s="771"/>
      <c r="S60" s="773"/>
    </row>
    <row r="61" spans="2:19" ht="29.25" customHeight="1" outlineLevel="1" x14ac:dyDescent="0.35">
      <c r="B61" s="818"/>
      <c r="C61" s="798"/>
      <c r="D61" s="813"/>
      <c r="E61" s="815"/>
      <c r="F61" s="813"/>
      <c r="G61" s="817"/>
      <c r="H61" s="772"/>
      <c r="I61" s="772"/>
      <c r="J61" s="772"/>
      <c r="K61" s="774"/>
      <c r="L61" s="772"/>
      <c r="M61" s="772"/>
      <c r="N61" s="772"/>
      <c r="O61" s="774"/>
      <c r="P61" s="772"/>
      <c r="Q61" s="772"/>
      <c r="R61" s="772"/>
      <c r="S61" s="774"/>
    </row>
    <row r="62" spans="2:19" ht="24" outlineLevel="1" x14ac:dyDescent="0.35">
      <c r="B62" s="818"/>
      <c r="C62" s="798"/>
      <c r="D62" s="184" t="s">
        <v>328</v>
      </c>
      <c r="E62" s="184" t="s">
        <v>329</v>
      </c>
      <c r="F62" s="192" t="s">
        <v>330</v>
      </c>
      <c r="G62" s="185" t="s">
        <v>331</v>
      </c>
      <c r="H62" s="184" t="s">
        <v>328</v>
      </c>
      <c r="I62" s="184" t="s">
        <v>329</v>
      </c>
      <c r="J62" s="192" t="s">
        <v>330</v>
      </c>
      <c r="K62" s="185" t="s">
        <v>331</v>
      </c>
      <c r="L62" s="184" t="s">
        <v>328</v>
      </c>
      <c r="M62" s="184" t="s">
        <v>329</v>
      </c>
      <c r="N62" s="192" t="s">
        <v>330</v>
      </c>
      <c r="O62" s="185" t="s">
        <v>331</v>
      </c>
      <c r="P62" s="184" t="s">
        <v>328</v>
      </c>
      <c r="Q62" s="184" t="s">
        <v>329</v>
      </c>
      <c r="R62" s="192" t="s">
        <v>330</v>
      </c>
      <c r="S62" s="185" t="s">
        <v>331</v>
      </c>
    </row>
    <row r="63" spans="2:19" ht="29.25" customHeight="1" outlineLevel="1" x14ac:dyDescent="0.35">
      <c r="B63" s="818"/>
      <c r="C63" s="798"/>
      <c r="D63" s="812"/>
      <c r="E63" s="814"/>
      <c r="F63" s="812"/>
      <c r="G63" s="816"/>
      <c r="H63" s="771"/>
      <c r="I63" s="771"/>
      <c r="J63" s="771"/>
      <c r="K63" s="773"/>
      <c r="L63" s="771"/>
      <c r="M63" s="771"/>
      <c r="N63" s="771"/>
      <c r="O63" s="773"/>
      <c r="P63" s="771"/>
      <c r="Q63" s="771"/>
      <c r="R63" s="771"/>
      <c r="S63" s="773"/>
    </row>
    <row r="64" spans="2:19" ht="29.25" customHeight="1" outlineLevel="1" x14ac:dyDescent="0.35">
      <c r="B64" s="818"/>
      <c r="C64" s="798"/>
      <c r="D64" s="813"/>
      <c r="E64" s="815"/>
      <c r="F64" s="813"/>
      <c r="G64" s="817"/>
      <c r="H64" s="772"/>
      <c r="I64" s="772"/>
      <c r="J64" s="772"/>
      <c r="K64" s="774"/>
      <c r="L64" s="772"/>
      <c r="M64" s="772"/>
      <c r="N64" s="772"/>
      <c r="O64" s="774"/>
      <c r="P64" s="772"/>
      <c r="Q64" s="772"/>
      <c r="R64" s="772"/>
      <c r="S64" s="774"/>
    </row>
    <row r="65" spans="2:19" ht="24" outlineLevel="1" x14ac:dyDescent="0.35">
      <c r="B65" s="818"/>
      <c r="C65" s="798"/>
      <c r="D65" s="184" t="s">
        <v>328</v>
      </c>
      <c r="E65" s="184" t="s">
        <v>329</v>
      </c>
      <c r="F65" s="192" t="s">
        <v>330</v>
      </c>
      <c r="G65" s="185" t="s">
        <v>331</v>
      </c>
      <c r="H65" s="184" t="s">
        <v>328</v>
      </c>
      <c r="I65" s="184" t="s">
        <v>329</v>
      </c>
      <c r="J65" s="192" t="s">
        <v>330</v>
      </c>
      <c r="K65" s="185" t="s">
        <v>331</v>
      </c>
      <c r="L65" s="184" t="s">
        <v>328</v>
      </c>
      <c r="M65" s="184" t="s">
        <v>329</v>
      </c>
      <c r="N65" s="192" t="s">
        <v>330</v>
      </c>
      <c r="O65" s="185" t="s">
        <v>331</v>
      </c>
      <c r="P65" s="184" t="s">
        <v>328</v>
      </c>
      <c r="Q65" s="184" t="s">
        <v>329</v>
      </c>
      <c r="R65" s="192" t="s">
        <v>330</v>
      </c>
      <c r="S65" s="185" t="s">
        <v>331</v>
      </c>
    </row>
    <row r="66" spans="2:19" ht="29.25" customHeight="1" outlineLevel="1" x14ac:dyDescent="0.35">
      <c r="B66" s="818"/>
      <c r="C66" s="798"/>
      <c r="D66" s="812"/>
      <c r="E66" s="814"/>
      <c r="F66" s="812"/>
      <c r="G66" s="816"/>
      <c r="H66" s="771"/>
      <c r="I66" s="771"/>
      <c r="J66" s="771"/>
      <c r="K66" s="773"/>
      <c r="L66" s="771"/>
      <c r="M66" s="771"/>
      <c r="N66" s="771"/>
      <c r="O66" s="773"/>
      <c r="P66" s="771"/>
      <c r="Q66" s="771"/>
      <c r="R66" s="771"/>
      <c r="S66" s="773"/>
    </row>
    <row r="67" spans="2:19" ht="29.25" customHeight="1" outlineLevel="1" x14ac:dyDescent="0.35">
      <c r="B67" s="818"/>
      <c r="C67" s="788"/>
      <c r="D67" s="813"/>
      <c r="E67" s="815"/>
      <c r="F67" s="813"/>
      <c r="G67" s="817"/>
      <c r="H67" s="772"/>
      <c r="I67" s="772"/>
      <c r="J67" s="772"/>
      <c r="K67" s="774"/>
      <c r="L67" s="772"/>
      <c r="M67" s="772"/>
      <c r="N67" s="772"/>
      <c r="O67" s="774"/>
      <c r="P67" s="772"/>
      <c r="Q67" s="772"/>
      <c r="R67" s="772"/>
      <c r="S67" s="774"/>
    </row>
    <row r="68" spans="2:19" ht="15" thickBot="1" x14ac:dyDescent="0.4">
      <c r="B68" s="181"/>
      <c r="C68" s="181"/>
    </row>
    <row r="69" spans="2:19" ht="15" thickBot="1" x14ac:dyDescent="0.4">
      <c r="B69" s="181"/>
      <c r="C69" s="181"/>
      <c r="D69" s="804" t="s">
        <v>294</v>
      </c>
      <c r="E69" s="805"/>
      <c r="F69" s="805"/>
      <c r="G69" s="806"/>
      <c r="H69" s="768" t="s">
        <v>332</v>
      </c>
      <c r="I69" s="769"/>
      <c r="J69" s="769"/>
      <c r="K69" s="770"/>
      <c r="L69" s="768" t="s">
        <v>296</v>
      </c>
      <c r="M69" s="769"/>
      <c r="N69" s="769"/>
      <c r="O69" s="770"/>
      <c r="P69" s="768" t="s">
        <v>297</v>
      </c>
      <c r="Q69" s="769"/>
      <c r="R69" s="769"/>
      <c r="S69" s="770"/>
    </row>
    <row r="70" spans="2:19" ht="33.75" customHeight="1" x14ac:dyDescent="0.35">
      <c r="B70" s="807" t="s">
        <v>333</v>
      </c>
      <c r="C70" s="799" t="s">
        <v>334</v>
      </c>
      <c r="D70" s="217" t="s">
        <v>335</v>
      </c>
      <c r="E70" s="218" t="s">
        <v>336</v>
      </c>
      <c r="F70" s="760" t="s">
        <v>337</v>
      </c>
      <c r="G70" s="761"/>
      <c r="H70" s="217" t="s">
        <v>335</v>
      </c>
      <c r="I70" s="218" t="s">
        <v>336</v>
      </c>
      <c r="J70" s="760" t="s">
        <v>337</v>
      </c>
      <c r="K70" s="761"/>
      <c r="L70" s="217" t="s">
        <v>335</v>
      </c>
      <c r="M70" s="218" t="s">
        <v>336</v>
      </c>
      <c r="N70" s="760" t="s">
        <v>337</v>
      </c>
      <c r="O70" s="761"/>
      <c r="P70" s="217" t="s">
        <v>335</v>
      </c>
      <c r="Q70" s="218" t="s">
        <v>336</v>
      </c>
      <c r="R70" s="760" t="s">
        <v>337</v>
      </c>
      <c r="S70" s="761"/>
    </row>
    <row r="71" spans="2:19" ht="30" customHeight="1" x14ac:dyDescent="0.35">
      <c r="B71" s="808"/>
      <c r="C71" s="800"/>
      <c r="D71" s="440">
        <v>270</v>
      </c>
      <c r="E71" s="220"/>
      <c r="F71" s="810" t="s">
        <v>434</v>
      </c>
      <c r="G71" s="811"/>
      <c r="H71" s="221">
        <v>270</v>
      </c>
      <c r="I71" s="222"/>
      <c r="J71" s="775" t="s">
        <v>434</v>
      </c>
      <c r="K71" s="776"/>
      <c r="L71" s="221"/>
      <c r="M71" s="222"/>
      <c r="N71" s="775"/>
      <c r="O71" s="776"/>
      <c r="P71" s="221"/>
      <c r="Q71" s="222"/>
      <c r="R71" s="775"/>
      <c r="S71" s="776"/>
    </row>
    <row r="72" spans="2:19" ht="32.25" customHeight="1" x14ac:dyDescent="0.35">
      <c r="B72" s="808"/>
      <c r="C72" s="807" t="s">
        <v>338</v>
      </c>
      <c r="D72" s="223" t="s">
        <v>335</v>
      </c>
      <c r="E72" s="184" t="s">
        <v>336</v>
      </c>
      <c r="F72" s="184" t="s">
        <v>339</v>
      </c>
      <c r="G72" s="198" t="s">
        <v>340</v>
      </c>
      <c r="H72" s="223" t="s">
        <v>335</v>
      </c>
      <c r="I72" s="184" t="s">
        <v>336</v>
      </c>
      <c r="J72" s="184" t="s">
        <v>339</v>
      </c>
      <c r="K72" s="198" t="s">
        <v>340</v>
      </c>
      <c r="L72" s="223" t="s">
        <v>335</v>
      </c>
      <c r="M72" s="184" t="s">
        <v>336</v>
      </c>
      <c r="N72" s="184" t="s">
        <v>339</v>
      </c>
      <c r="O72" s="198" t="s">
        <v>340</v>
      </c>
      <c r="P72" s="223" t="s">
        <v>335</v>
      </c>
      <c r="Q72" s="184" t="s">
        <v>336</v>
      </c>
      <c r="R72" s="184" t="s">
        <v>339</v>
      </c>
      <c r="S72" s="198" t="s">
        <v>340</v>
      </c>
    </row>
    <row r="73" spans="2:19" ht="27.75" customHeight="1" x14ac:dyDescent="0.35">
      <c r="B73" s="808"/>
      <c r="C73" s="808"/>
      <c r="D73" s="219"/>
      <c r="E73" s="194"/>
      <c r="F73" s="204"/>
      <c r="G73" s="213"/>
      <c r="H73" s="221"/>
      <c r="I73" s="196"/>
      <c r="J73" s="206"/>
      <c r="K73" s="216"/>
      <c r="L73" s="221"/>
      <c r="M73" s="196"/>
      <c r="N73" s="206"/>
      <c r="O73" s="216"/>
      <c r="P73" s="221"/>
      <c r="Q73" s="196"/>
      <c r="R73" s="206"/>
      <c r="S73" s="216"/>
    </row>
    <row r="74" spans="2:19" ht="27.75" customHeight="1" outlineLevel="1" x14ac:dyDescent="0.35">
      <c r="B74" s="808"/>
      <c r="C74" s="808"/>
      <c r="D74" s="223" t="s">
        <v>335</v>
      </c>
      <c r="E74" s="184" t="s">
        <v>336</v>
      </c>
      <c r="F74" s="184" t="s">
        <v>339</v>
      </c>
      <c r="G74" s="198" t="s">
        <v>340</v>
      </c>
      <c r="H74" s="223" t="s">
        <v>335</v>
      </c>
      <c r="I74" s="184" t="s">
        <v>336</v>
      </c>
      <c r="J74" s="184" t="s">
        <v>339</v>
      </c>
      <c r="K74" s="198" t="s">
        <v>340</v>
      </c>
      <c r="L74" s="223" t="s">
        <v>335</v>
      </c>
      <c r="M74" s="184" t="s">
        <v>336</v>
      </c>
      <c r="N74" s="184" t="s">
        <v>339</v>
      </c>
      <c r="O74" s="198" t="s">
        <v>340</v>
      </c>
      <c r="P74" s="223" t="s">
        <v>335</v>
      </c>
      <c r="Q74" s="184" t="s">
        <v>336</v>
      </c>
      <c r="R74" s="184" t="s">
        <v>339</v>
      </c>
      <c r="S74" s="198" t="s">
        <v>340</v>
      </c>
    </row>
    <row r="75" spans="2:19" ht="27.75" customHeight="1" outlineLevel="1" x14ac:dyDescent="0.35">
      <c r="B75" s="808"/>
      <c r="C75" s="808"/>
      <c r="D75" s="219"/>
      <c r="E75" s="194"/>
      <c r="F75" s="204"/>
      <c r="G75" s="213"/>
      <c r="H75" s="221"/>
      <c r="I75" s="196"/>
      <c r="J75" s="206"/>
      <c r="K75" s="216"/>
      <c r="L75" s="221"/>
      <c r="M75" s="196"/>
      <c r="N75" s="206"/>
      <c r="O75" s="216"/>
      <c r="P75" s="221"/>
      <c r="Q75" s="196"/>
      <c r="R75" s="206"/>
      <c r="S75" s="216"/>
    </row>
    <row r="76" spans="2:19" ht="27.75" customHeight="1" outlineLevel="1" x14ac:dyDescent="0.35">
      <c r="B76" s="808"/>
      <c r="C76" s="808"/>
      <c r="D76" s="223" t="s">
        <v>335</v>
      </c>
      <c r="E76" s="184" t="s">
        <v>336</v>
      </c>
      <c r="F76" s="184" t="s">
        <v>339</v>
      </c>
      <c r="G76" s="198" t="s">
        <v>340</v>
      </c>
      <c r="H76" s="223" t="s">
        <v>335</v>
      </c>
      <c r="I76" s="184" t="s">
        <v>336</v>
      </c>
      <c r="J76" s="184" t="s">
        <v>339</v>
      </c>
      <c r="K76" s="198" t="s">
        <v>340</v>
      </c>
      <c r="L76" s="223" t="s">
        <v>335</v>
      </c>
      <c r="M76" s="184" t="s">
        <v>336</v>
      </c>
      <c r="N76" s="184" t="s">
        <v>339</v>
      </c>
      <c r="O76" s="198" t="s">
        <v>340</v>
      </c>
      <c r="P76" s="223" t="s">
        <v>335</v>
      </c>
      <c r="Q76" s="184" t="s">
        <v>336</v>
      </c>
      <c r="R76" s="184" t="s">
        <v>339</v>
      </c>
      <c r="S76" s="198" t="s">
        <v>340</v>
      </c>
    </row>
    <row r="77" spans="2:19" ht="27.75" customHeight="1" outlineLevel="1" x14ac:dyDescent="0.35">
      <c r="B77" s="808"/>
      <c r="C77" s="808"/>
      <c r="D77" s="219"/>
      <c r="E77" s="194"/>
      <c r="F77" s="204"/>
      <c r="G77" s="213"/>
      <c r="H77" s="221"/>
      <c r="I77" s="196"/>
      <c r="J77" s="206"/>
      <c r="K77" s="216"/>
      <c r="L77" s="221"/>
      <c r="M77" s="196"/>
      <c r="N77" s="206"/>
      <c r="O77" s="216"/>
      <c r="P77" s="221"/>
      <c r="Q77" s="196"/>
      <c r="R77" s="206"/>
      <c r="S77" s="216"/>
    </row>
    <row r="78" spans="2:19" ht="27.75" customHeight="1" outlineLevel="1" x14ac:dyDescent="0.35">
      <c r="B78" s="808"/>
      <c r="C78" s="808"/>
      <c r="D78" s="223" t="s">
        <v>335</v>
      </c>
      <c r="E78" s="184" t="s">
        <v>336</v>
      </c>
      <c r="F78" s="184" t="s">
        <v>339</v>
      </c>
      <c r="G78" s="198" t="s">
        <v>340</v>
      </c>
      <c r="H78" s="223" t="s">
        <v>335</v>
      </c>
      <c r="I78" s="184" t="s">
        <v>336</v>
      </c>
      <c r="J78" s="184" t="s">
        <v>339</v>
      </c>
      <c r="K78" s="198" t="s">
        <v>340</v>
      </c>
      <c r="L78" s="223" t="s">
        <v>335</v>
      </c>
      <c r="M78" s="184" t="s">
        <v>336</v>
      </c>
      <c r="N78" s="184" t="s">
        <v>339</v>
      </c>
      <c r="O78" s="198" t="s">
        <v>340</v>
      </c>
      <c r="P78" s="223" t="s">
        <v>335</v>
      </c>
      <c r="Q78" s="184" t="s">
        <v>336</v>
      </c>
      <c r="R78" s="184" t="s">
        <v>339</v>
      </c>
      <c r="S78" s="198" t="s">
        <v>340</v>
      </c>
    </row>
    <row r="79" spans="2:19" ht="27.75" customHeight="1" outlineLevel="1" x14ac:dyDescent="0.35">
      <c r="B79" s="809"/>
      <c r="C79" s="809"/>
      <c r="D79" s="219"/>
      <c r="E79" s="194"/>
      <c r="F79" s="204"/>
      <c r="G79" s="213"/>
      <c r="H79" s="221"/>
      <c r="I79" s="196"/>
      <c r="J79" s="206"/>
      <c r="K79" s="216"/>
      <c r="L79" s="221"/>
      <c r="M79" s="196"/>
      <c r="N79" s="206"/>
      <c r="O79" s="216"/>
      <c r="P79" s="221"/>
      <c r="Q79" s="196"/>
      <c r="R79" s="206"/>
      <c r="S79" s="216"/>
    </row>
    <row r="80" spans="2:19" ht="26.25" customHeight="1" x14ac:dyDescent="0.35">
      <c r="B80" s="801" t="s">
        <v>341</v>
      </c>
      <c r="C80" s="801" t="s">
        <v>342</v>
      </c>
      <c r="D80" s="224" t="s">
        <v>343</v>
      </c>
      <c r="E80" s="224" t="s">
        <v>344</v>
      </c>
      <c r="F80" s="224" t="s">
        <v>293</v>
      </c>
      <c r="G80" s="225" t="s">
        <v>345</v>
      </c>
      <c r="H80" s="226" t="s">
        <v>343</v>
      </c>
      <c r="I80" s="224" t="s">
        <v>344</v>
      </c>
      <c r="J80" s="224" t="s">
        <v>293</v>
      </c>
      <c r="K80" s="225" t="s">
        <v>345</v>
      </c>
      <c r="L80" s="224" t="s">
        <v>343</v>
      </c>
      <c r="M80" s="224" t="s">
        <v>344</v>
      </c>
      <c r="N80" s="224" t="s">
        <v>293</v>
      </c>
      <c r="O80" s="225" t="s">
        <v>345</v>
      </c>
      <c r="P80" s="224" t="s">
        <v>343</v>
      </c>
      <c r="Q80" s="224" t="s">
        <v>344</v>
      </c>
      <c r="R80" s="224" t="s">
        <v>293</v>
      </c>
      <c r="S80" s="225" t="s">
        <v>345</v>
      </c>
    </row>
    <row r="81" spans="2:19" ht="32.25" customHeight="1" x14ac:dyDescent="0.35">
      <c r="B81" s="802"/>
      <c r="C81" s="802"/>
      <c r="D81" s="193">
        <v>1</v>
      </c>
      <c r="E81" s="193" t="s">
        <v>414</v>
      </c>
      <c r="F81" s="193" t="s">
        <v>265</v>
      </c>
      <c r="G81" s="434" t="s">
        <v>501</v>
      </c>
      <c r="H81" s="438"/>
      <c r="I81" s="195"/>
      <c r="J81" s="195"/>
      <c r="K81" s="210"/>
      <c r="L81" s="195"/>
      <c r="M81" s="195"/>
      <c r="N81" s="195"/>
      <c r="O81" s="210"/>
      <c r="P81" s="195"/>
      <c r="Q81" s="195"/>
      <c r="R81" s="195"/>
      <c r="S81" s="210"/>
    </row>
    <row r="82" spans="2:19" ht="32.25" customHeight="1" x14ac:dyDescent="0.35">
      <c r="B82" s="802"/>
      <c r="C82" s="802"/>
      <c r="D82" s="193">
        <v>1</v>
      </c>
      <c r="E82" s="193" t="s">
        <v>414</v>
      </c>
      <c r="F82" s="193" t="s">
        <v>265</v>
      </c>
      <c r="G82" s="434" t="s">
        <v>508</v>
      </c>
      <c r="H82" s="438"/>
      <c r="I82" s="435"/>
      <c r="J82" s="436"/>
      <c r="K82" s="210"/>
      <c r="L82" s="195"/>
      <c r="M82" s="435"/>
      <c r="N82" s="436"/>
      <c r="O82" s="210"/>
      <c r="P82" s="195"/>
      <c r="Q82" s="195"/>
      <c r="R82" s="435"/>
      <c r="S82" s="433"/>
    </row>
    <row r="83" spans="2:19" ht="32.25" customHeight="1" x14ac:dyDescent="0.35">
      <c r="B83" s="802"/>
      <c r="C83" s="802"/>
      <c r="D83" s="193">
        <v>1</v>
      </c>
      <c r="E83" s="193" t="s">
        <v>414</v>
      </c>
      <c r="F83" s="193" t="s">
        <v>265</v>
      </c>
      <c r="G83" s="434" t="s">
        <v>498</v>
      </c>
      <c r="H83" s="438"/>
      <c r="I83" s="435"/>
      <c r="J83" s="436"/>
      <c r="K83" s="210"/>
      <c r="L83" s="195"/>
      <c r="M83" s="435"/>
      <c r="N83" s="436"/>
      <c r="O83" s="210"/>
      <c r="P83" s="195"/>
      <c r="Q83" s="195"/>
      <c r="R83" s="435"/>
      <c r="S83" s="433"/>
    </row>
    <row r="84" spans="2:19" ht="32.25" customHeight="1" x14ac:dyDescent="0.35">
      <c r="B84" s="802"/>
      <c r="C84" s="803"/>
      <c r="D84" s="193">
        <v>1</v>
      </c>
      <c r="E84" s="437" t="s">
        <v>414</v>
      </c>
      <c r="F84" s="193" t="s">
        <v>265</v>
      </c>
      <c r="G84" s="434" t="s">
        <v>505</v>
      </c>
      <c r="H84" s="438"/>
      <c r="I84" s="435"/>
      <c r="J84" s="436"/>
      <c r="K84" s="210"/>
      <c r="L84" s="195"/>
      <c r="M84" s="435"/>
      <c r="N84" s="436"/>
      <c r="O84" s="210"/>
      <c r="P84" s="195"/>
      <c r="Q84" s="195"/>
      <c r="R84" s="435"/>
      <c r="S84" s="433"/>
    </row>
    <row r="85" spans="2:19" ht="32.25" customHeight="1" x14ac:dyDescent="0.35">
      <c r="B85" s="802"/>
      <c r="C85" s="801" t="s">
        <v>346</v>
      </c>
      <c r="D85" s="184" t="s">
        <v>347</v>
      </c>
      <c r="E85" s="764" t="s">
        <v>348</v>
      </c>
      <c r="F85" s="765"/>
      <c r="G85" s="185" t="s">
        <v>349</v>
      </c>
      <c r="H85" s="184" t="s">
        <v>347</v>
      </c>
      <c r="I85" s="764" t="s">
        <v>348</v>
      </c>
      <c r="J85" s="765"/>
      <c r="K85" s="185" t="s">
        <v>349</v>
      </c>
      <c r="L85" s="184" t="s">
        <v>347</v>
      </c>
      <c r="M85" s="764" t="s">
        <v>348</v>
      </c>
      <c r="N85" s="765"/>
      <c r="O85" s="185" t="s">
        <v>349</v>
      </c>
      <c r="P85" s="184" t="s">
        <v>347</v>
      </c>
      <c r="Q85" s="184" t="s">
        <v>348</v>
      </c>
      <c r="R85" s="764" t="s">
        <v>348</v>
      </c>
      <c r="S85" s="765"/>
    </row>
    <row r="86" spans="2:19" ht="23.25" customHeight="1" x14ac:dyDescent="0.35">
      <c r="B86" s="802"/>
      <c r="C86" s="802"/>
      <c r="D86" s="227">
        <v>415</v>
      </c>
      <c r="E86" s="789" t="s">
        <v>397</v>
      </c>
      <c r="F86" s="790"/>
      <c r="G86" s="187"/>
      <c r="H86" s="228">
        <v>415</v>
      </c>
      <c r="I86" s="766" t="s">
        <v>397</v>
      </c>
      <c r="J86" s="767"/>
      <c r="K86" s="199"/>
      <c r="L86" s="228"/>
      <c r="M86" s="766"/>
      <c r="N86" s="767"/>
      <c r="O86" s="189"/>
      <c r="P86" s="228"/>
      <c r="Q86" s="188"/>
      <c r="R86" s="766"/>
      <c r="S86" s="767"/>
    </row>
    <row r="87" spans="2:19" ht="23.25" customHeight="1" outlineLevel="1" x14ac:dyDescent="0.35">
      <c r="B87" s="802"/>
      <c r="C87" s="802"/>
      <c r="D87" s="184" t="s">
        <v>347</v>
      </c>
      <c r="E87" s="764" t="s">
        <v>348</v>
      </c>
      <c r="F87" s="765"/>
      <c r="G87" s="185" t="s">
        <v>349</v>
      </c>
      <c r="H87" s="184" t="s">
        <v>347</v>
      </c>
      <c r="I87" s="764" t="s">
        <v>348</v>
      </c>
      <c r="J87" s="765"/>
      <c r="K87" s="185" t="s">
        <v>349</v>
      </c>
      <c r="L87" s="184" t="s">
        <v>347</v>
      </c>
      <c r="M87" s="764" t="s">
        <v>348</v>
      </c>
      <c r="N87" s="765"/>
      <c r="O87" s="185" t="s">
        <v>349</v>
      </c>
      <c r="P87" s="184" t="s">
        <v>347</v>
      </c>
      <c r="Q87" s="184" t="s">
        <v>348</v>
      </c>
      <c r="R87" s="764" t="s">
        <v>348</v>
      </c>
      <c r="S87" s="765"/>
    </row>
    <row r="88" spans="2:19" ht="23.25" customHeight="1" outlineLevel="1" x14ac:dyDescent="0.35">
      <c r="B88" s="802"/>
      <c r="C88" s="802"/>
      <c r="D88" s="227">
        <v>415</v>
      </c>
      <c r="E88" s="789" t="s">
        <v>407</v>
      </c>
      <c r="F88" s="790"/>
      <c r="G88" s="187"/>
      <c r="H88" s="228">
        <v>415</v>
      </c>
      <c r="I88" s="766" t="s">
        <v>407</v>
      </c>
      <c r="J88" s="767"/>
      <c r="K88" s="189"/>
      <c r="L88" s="228"/>
      <c r="M88" s="766"/>
      <c r="N88" s="767"/>
      <c r="O88" s="189"/>
      <c r="P88" s="228"/>
      <c r="Q88" s="188"/>
      <c r="R88" s="766"/>
      <c r="S88" s="767"/>
    </row>
    <row r="89" spans="2:19" ht="23.25" customHeight="1" outlineLevel="1" x14ac:dyDescent="0.35">
      <c r="B89" s="802"/>
      <c r="C89" s="802"/>
      <c r="D89" s="184" t="s">
        <v>347</v>
      </c>
      <c r="E89" s="764" t="s">
        <v>348</v>
      </c>
      <c r="F89" s="765"/>
      <c r="G89" s="185" t="s">
        <v>349</v>
      </c>
      <c r="H89" s="184" t="s">
        <v>347</v>
      </c>
      <c r="I89" s="764" t="s">
        <v>348</v>
      </c>
      <c r="J89" s="765"/>
      <c r="K89" s="185" t="s">
        <v>349</v>
      </c>
      <c r="L89" s="184" t="s">
        <v>347</v>
      </c>
      <c r="M89" s="764" t="s">
        <v>348</v>
      </c>
      <c r="N89" s="765"/>
      <c r="O89" s="185" t="s">
        <v>349</v>
      </c>
      <c r="P89" s="184" t="s">
        <v>347</v>
      </c>
      <c r="Q89" s="184" t="s">
        <v>348</v>
      </c>
      <c r="R89" s="764" t="s">
        <v>348</v>
      </c>
      <c r="S89" s="765"/>
    </row>
    <row r="90" spans="2:19" ht="23.25" customHeight="1" outlineLevel="1" x14ac:dyDescent="0.35">
      <c r="B90" s="802"/>
      <c r="C90" s="802"/>
      <c r="D90" s="227">
        <v>415</v>
      </c>
      <c r="E90" s="789" t="s">
        <v>413</v>
      </c>
      <c r="F90" s="790"/>
      <c r="G90" s="187"/>
      <c r="H90" s="228">
        <v>415</v>
      </c>
      <c r="I90" s="766" t="s">
        <v>413</v>
      </c>
      <c r="J90" s="767"/>
      <c r="K90" s="189"/>
      <c r="L90" s="228"/>
      <c r="M90" s="766"/>
      <c r="N90" s="767"/>
      <c r="O90" s="189"/>
      <c r="P90" s="228"/>
      <c r="Q90" s="188"/>
      <c r="R90" s="766"/>
      <c r="S90" s="767"/>
    </row>
    <row r="91" spans="2:19" ht="23.25" customHeight="1" outlineLevel="1" x14ac:dyDescent="0.35">
      <c r="B91" s="802"/>
      <c r="C91" s="802"/>
      <c r="D91" s="184" t="s">
        <v>347</v>
      </c>
      <c r="E91" s="764" t="s">
        <v>348</v>
      </c>
      <c r="F91" s="765"/>
      <c r="G91" s="185" t="s">
        <v>349</v>
      </c>
      <c r="H91" s="184" t="s">
        <v>347</v>
      </c>
      <c r="I91" s="764" t="s">
        <v>348</v>
      </c>
      <c r="J91" s="765"/>
      <c r="K91" s="185" t="s">
        <v>349</v>
      </c>
      <c r="L91" s="184" t="s">
        <v>347</v>
      </c>
      <c r="M91" s="764" t="s">
        <v>348</v>
      </c>
      <c r="N91" s="765"/>
      <c r="O91" s="185" t="s">
        <v>349</v>
      </c>
      <c r="P91" s="184" t="s">
        <v>347</v>
      </c>
      <c r="Q91" s="184" t="s">
        <v>348</v>
      </c>
      <c r="R91" s="764" t="s">
        <v>348</v>
      </c>
      <c r="S91" s="765"/>
    </row>
    <row r="92" spans="2:19" ht="23.25" customHeight="1" outlineLevel="1" x14ac:dyDescent="0.35">
      <c r="B92" s="803"/>
      <c r="C92" s="803"/>
      <c r="D92" s="227"/>
      <c r="E92" s="789"/>
      <c r="F92" s="790"/>
      <c r="G92" s="187"/>
      <c r="H92" s="228"/>
      <c r="I92" s="766"/>
      <c r="J92" s="767"/>
      <c r="K92" s="189"/>
      <c r="L92" s="228"/>
      <c r="M92" s="766"/>
      <c r="N92" s="767"/>
      <c r="O92" s="189"/>
      <c r="P92" s="228"/>
      <c r="Q92" s="188"/>
      <c r="R92" s="766"/>
      <c r="S92" s="767"/>
    </row>
    <row r="93" spans="2:19" ht="15" thickBot="1" x14ac:dyDescent="0.4">
      <c r="B93" s="181"/>
      <c r="C93" s="181"/>
    </row>
    <row r="94" spans="2:19" ht="15" thickBot="1" x14ac:dyDescent="0.4">
      <c r="B94" s="181"/>
      <c r="C94" s="181"/>
      <c r="D94" s="804" t="s">
        <v>294</v>
      </c>
      <c r="E94" s="805"/>
      <c r="F94" s="805"/>
      <c r="G94" s="806"/>
      <c r="H94" s="804" t="s">
        <v>295</v>
      </c>
      <c r="I94" s="805"/>
      <c r="J94" s="805"/>
      <c r="K94" s="806"/>
      <c r="L94" s="805" t="s">
        <v>296</v>
      </c>
      <c r="M94" s="805"/>
      <c r="N94" s="805"/>
      <c r="O94" s="805"/>
      <c r="P94" s="804" t="s">
        <v>297</v>
      </c>
      <c r="Q94" s="805"/>
      <c r="R94" s="805"/>
      <c r="S94" s="806"/>
    </row>
    <row r="95" spans="2:19" x14ac:dyDescent="0.35">
      <c r="B95" s="799" t="s">
        <v>350</v>
      </c>
      <c r="C95" s="799" t="s">
        <v>351</v>
      </c>
      <c r="D95" s="760" t="s">
        <v>352</v>
      </c>
      <c r="E95" s="791"/>
      <c r="F95" s="791"/>
      <c r="G95" s="761"/>
      <c r="H95" s="760" t="s">
        <v>352</v>
      </c>
      <c r="I95" s="791"/>
      <c r="J95" s="791"/>
      <c r="K95" s="761"/>
      <c r="L95" s="760" t="s">
        <v>352</v>
      </c>
      <c r="M95" s="791"/>
      <c r="N95" s="791"/>
      <c r="O95" s="761"/>
      <c r="P95" s="760" t="s">
        <v>352</v>
      </c>
      <c r="Q95" s="791"/>
      <c r="R95" s="791"/>
      <c r="S95" s="761"/>
    </row>
    <row r="96" spans="2:19" ht="45" customHeight="1" x14ac:dyDescent="0.35">
      <c r="B96" s="800"/>
      <c r="C96" s="800"/>
      <c r="D96" s="792" t="s">
        <v>403</v>
      </c>
      <c r="E96" s="793"/>
      <c r="F96" s="793"/>
      <c r="G96" s="794"/>
      <c r="H96" s="795" t="s">
        <v>403</v>
      </c>
      <c r="I96" s="796"/>
      <c r="J96" s="796"/>
      <c r="K96" s="797"/>
      <c r="L96" s="795"/>
      <c r="M96" s="796"/>
      <c r="N96" s="796"/>
      <c r="O96" s="797"/>
      <c r="P96" s="795"/>
      <c r="Q96" s="796"/>
      <c r="R96" s="796"/>
      <c r="S96" s="797"/>
    </row>
    <row r="97" spans="2:19" ht="32.25" customHeight="1" x14ac:dyDescent="0.35">
      <c r="B97" s="787" t="s">
        <v>353</v>
      </c>
      <c r="C97" s="787" t="s">
        <v>354</v>
      </c>
      <c r="D97" s="224" t="s">
        <v>355</v>
      </c>
      <c r="E97" s="197" t="s">
        <v>293</v>
      </c>
      <c r="F97" s="184" t="s">
        <v>306</v>
      </c>
      <c r="G97" s="185" t="s">
        <v>307</v>
      </c>
      <c r="H97" s="224" t="s">
        <v>355</v>
      </c>
      <c r="I97" s="238" t="s">
        <v>293</v>
      </c>
      <c r="J97" s="184" t="s">
        <v>306</v>
      </c>
      <c r="K97" s="185" t="s">
        <v>307</v>
      </c>
      <c r="L97" s="224" t="s">
        <v>355</v>
      </c>
      <c r="M97" s="238" t="s">
        <v>293</v>
      </c>
      <c r="N97" s="184" t="s">
        <v>306</v>
      </c>
      <c r="O97" s="185" t="s">
        <v>307</v>
      </c>
      <c r="P97" s="224" t="s">
        <v>355</v>
      </c>
      <c r="Q97" s="238" t="s">
        <v>293</v>
      </c>
      <c r="R97" s="184" t="s">
        <v>306</v>
      </c>
      <c r="S97" s="185" t="s">
        <v>307</v>
      </c>
    </row>
    <row r="98" spans="2:19" ht="23.25" customHeight="1" x14ac:dyDescent="0.35">
      <c r="B98" s="798"/>
      <c r="C98" s="788"/>
      <c r="D98" s="193">
        <v>0</v>
      </c>
      <c r="E98" s="229" t="s">
        <v>448</v>
      </c>
      <c r="F98" s="186" t="s">
        <v>443</v>
      </c>
      <c r="G98" s="208" t="s">
        <v>553</v>
      </c>
      <c r="H98" s="195">
        <v>1</v>
      </c>
      <c r="I98" s="241" t="s">
        <v>448</v>
      </c>
      <c r="J98" s="195" t="s">
        <v>443</v>
      </c>
      <c r="K98" s="239"/>
      <c r="L98" s="195"/>
      <c r="M98" s="241"/>
      <c r="N98" s="195"/>
      <c r="O98" s="239"/>
      <c r="P98" s="195"/>
      <c r="Q98" s="241"/>
      <c r="R98" s="195"/>
      <c r="S98" s="239"/>
    </row>
    <row r="99" spans="2:19" ht="29.25" customHeight="1" x14ac:dyDescent="0.35">
      <c r="B99" s="798"/>
      <c r="C99" s="787" t="s">
        <v>356</v>
      </c>
      <c r="D99" s="184" t="s">
        <v>357</v>
      </c>
      <c r="E99" s="764" t="s">
        <v>358</v>
      </c>
      <c r="F99" s="765"/>
      <c r="G99" s="185" t="s">
        <v>359</v>
      </c>
      <c r="H99" s="184" t="s">
        <v>357</v>
      </c>
      <c r="I99" s="764" t="s">
        <v>358</v>
      </c>
      <c r="J99" s="765"/>
      <c r="K99" s="185" t="s">
        <v>359</v>
      </c>
      <c r="L99" s="184" t="s">
        <v>357</v>
      </c>
      <c r="M99" s="764" t="s">
        <v>358</v>
      </c>
      <c r="N99" s="765"/>
      <c r="O99" s="185" t="s">
        <v>359</v>
      </c>
      <c r="P99" s="184" t="s">
        <v>357</v>
      </c>
      <c r="Q99" s="764" t="s">
        <v>358</v>
      </c>
      <c r="R99" s="765"/>
      <c r="S99" s="185" t="s">
        <v>359</v>
      </c>
    </row>
    <row r="100" spans="2:19" ht="36.4" customHeight="1" x14ac:dyDescent="0.35">
      <c r="B100" s="788"/>
      <c r="C100" s="788"/>
      <c r="D100" s="227">
        <v>0</v>
      </c>
      <c r="E100" s="789" t="s">
        <v>386</v>
      </c>
      <c r="F100" s="790"/>
      <c r="G100" s="187" t="s">
        <v>483</v>
      </c>
      <c r="H100" s="228">
        <v>1</v>
      </c>
      <c r="I100" s="766" t="s">
        <v>370</v>
      </c>
      <c r="J100" s="767"/>
      <c r="K100" s="189" t="s">
        <v>464</v>
      </c>
      <c r="L100" s="228">
        <v>1</v>
      </c>
      <c r="M100" s="766" t="s">
        <v>370</v>
      </c>
      <c r="N100" s="767"/>
      <c r="O100" s="189" t="s">
        <v>464</v>
      </c>
      <c r="P100" s="228"/>
      <c r="Q100" s="766"/>
      <c r="R100" s="767"/>
      <c r="S100" s="189"/>
    </row>
    <row r="101" spans="2:19" hidden="1" x14ac:dyDescent="0.35"/>
    <row r="102" spans="2:19" hidden="1" x14ac:dyDescent="0.35"/>
    <row r="103" spans="2:19" hidden="1" x14ac:dyDescent="0.35"/>
    <row r="104" spans="2:19" hidden="1" x14ac:dyDescent="0.35"/>
    <row r="105" spans="2:19" hidden="1" x14ac:dyDescent="0.35"/>
    <row r="106" spans="2:19" hidden="1" x14ac:dyDescent="0.35">
      <c r="D106" s="164" t="s">
        <v>360</v>
      </c>
    </row>
    <row r="107" spans="2:19" hidden="1" x14ac:dyDescent="0.35">
      <c r="D107" s="164" t="s">
        <v>361</v>
      </c>
      <c r="E107" s="164" t="s">
        <v>362</v>
      </c>
      <c r="F107" s="164" t="s">
        <v>363</v>
      </c>
      <c r="H107" s="164" t="s">
        <v>364</v>
      </c>
      <c r="I107" s="164" t="s">
        <v>365</v>
      </c>
    </row>
    <row r="108" spans="2:19" hidden="1" x14ac:dyDescent="0.35">
      <c r="D108" s="164" t="s">
        <v>366</v>
      </c>
      <c r="E108" s="164" t="s">
        <v>367</v>
      </c>
      <c r="F108" s="164" t="s">
        <v>368</v>
      </c>
      <c r="H108" s="164" t="s">
        <v>369</v>
      </c>
      <c r="I108" s="164" t="s">
        <v>370</v>
      </c>
    </row>
    <row r="109" spans="2:19" hidden="1" x14ac:dyDescent="0.35">
      <c r="D109" s="164" t="s">
        <v>371</v>
      </c>
      <c r="E109" s="164" t="s">
        <v>372</v>
      </c>
      <c r="F109" s="164" t="s">
        <v>373</v>
      </c>
      <c r="H109" s="164" t="s">
        <v>374</v>
      </c>
      <c r="I109" s="164" t="s">
        <v>375</v>
      </c>
    </row>
    <row r="110" spans="2:19" hidden="1" x14ac:dyDescent="0.35">
      <c r="D110" s="164" t="s">
        <v>376</v>
      </c>
      <c r="F110" s="164" t="s">
        <v>377</v>
      </c>
      <c r="G110" s="164" t="s">
        <v>378</v>
      </c>
      <c r="H110" s="164" t="s">
        <v>379</v>
      </c>
      <c r="I110" s="164" t="s">
        <v>380</v>
      </c>
      <c r="K110" s="164" t="s">
        <v>381</v>
      </c>
    </row>
    <row r="111" spans="2:19" hidden="1" x14ac:dyDescent="0.35">
      <c r="D111" s="164" t="s">
        <v>382</v>
      </c>
      <c r="F111" s="164" t="s">
        <v>383</v>
      </c>
      <c r="G111" s="164" t="s">
        <v>384</v>
      </c>
      <c r="H111" s="164" t="s">
        <v>385</v>
      </c>
      <c r="I111" s="164" t="s">
        <v>386</v>
      </c>
      <c r="K111" s="164" t="s">
        <v>387</v>
      </c>
      <c r="L111" s="164" t="s">
        <v>388</v>
      </c>
    </row>
    <row r="112" spans="2:19" hidden="1" x14ac:dyDescent="0.35">
      <c r="D112" s="164" t="s">
        <v>389</v>
      </c>
      <c r="E112" s="230" t="s">
        <v>390</v>
      </c>
      <c r="G112" s="164" t="s">
        <v>391</v>
      </c>
      <c r="H112" s="164" t="s">
        <v>392</v>
      </c>
      <c r="K112" s="164" t="s">
        <v>393</v>
      </c>
      <c r="L112" s="164" t="s">
        <v>394</v>
      </c>
    </row>
    <row r="113" spans="2:12" hidden="1" x14ac:dyDescent="0.35">
      <c r="D113" s="164" t="s">
        <v>395</v>
      </c>
      <c r="E113" s="231" t="s">
        <v>396</v>
      </c>
      <c r="K113" s="164" t="s">
        <v>397</v>
      </c>
      <c r="L113" s="164" t="s">
        <v>398</v>
      </c>
    </row>
    <row r="114" spans="2:12" hidden="1" x14ac:dyDescent="0.35">
      <c r="E114" s="232" t="s">
        <v>399</v>
      </c>
      <c r="H114" s="164" t="s">
        <v>400</v>
      </c>
      <c r="K114" s="164" t="s">
        <v>401</v>
      </c>
      <c r="L114" s="164" t="s">
        <v>402</v>
      </c>
    </row>
    <row r="115" spans="2:12" hidden="1" x14ac:dyDescent="0.35">
      <c r="H115" s="164" t="s">
        <v>403</v>
      </c>
      <c r="K115" s="164" t="s">
        <v>404</v>
      </c>
      <c r="L115" s="164" t="s">
        <v>405</v>
      </c>
    </row>
    <row r="116" spans="2:12" hidden="1" x14ac:dyDescent="0.35">
      <c r="H116" s="164" t="s">
        <v>406</v>
      </c>
      <c r="K116" s="164" t="s">
        <v>407</v>
      </c>
      <c r="L116" s="164" t="s">
        <v>408</v>
      </c>
    </row>
    <row r="117" spans="2:12" hidden="1" x14ac:dyDescent="0.35">
      <c r="B117" s="164" t="s">
        <v>409</v>
      </c>
      <c r="C117" s="164" t="s">
        <v>410</v>
      </c>
      <c r="D117" s="164" t="s">
        <v>409</v>
      </c>
      <c r="G117" s="164" t="s">
        <v>411</v>
      </c>
      <c r="H117" s="164" t="s">
        <v>412</v>
      </c>
      <c r="J117" s="164" t="s">
        <v>265</v>
      </c>
      <c r="K117" s="164" t="s">
        <v>413</v>
      </c>
      <c r="L117" s="164" t="s">
        <v>414</v>
      </c>
    </row>
    <row r="118" spans="2:12" hidden="1" x14ac:dyDescent="0.35">
      <c r="B118" s="164">
        <v>1</v>
      </c>
      <c r="C118" s="164" t="s">
        <v>415</v>
      </c>
      <c r="D118" s="164" t="s">
        <v>416</v>
      </c>
      <c r="E118" s="164" t="s">
        <v>307</v>
      </c>
      <c r="F118" s="164" t="s">
        <v>11</v>
      </c>
      <c r="G118" s="164" t="s">
        <v>417</v>
      </c>
      <c r="H118" s="164" t="s">
        <v>418</v>
      </c>
      <c r="J118" s="164" t="s">
        <v>393</v>
      </c>
      <c r="K118" s="164" t="s">
        <v>419</v>
      </c>
    </row>
    <row r="119" spans="2:12" hidden="1" x14ac:dyDescent="0.35">
      <c r="B119" s="164">
        <v>2</v>
      </c>
      <c r="C119" s="164" t="s">
        <v>420</v>
      </c>
      <c r="D119" s="164" t="s">
        <v>421</v>
      </c>
      <c r="E119" s="164" t="s">
        <v>306</v>
      </c>
      <c r="F119" s="164" t="s">
        <v>18</v>
      </c>
      <c r="G119" s="164" t="s">
        <v>422</v>
      </c>
      <c r="J119" s="164" t="s">
        <v>423</v>
      </c>
      <c r="K119" s="164" t="s">
        <v>424</v>
      </c>
    </row>
    <row r="120" spans="2:12" hidden="1" x14ac:dyDescent="0.35">
      <c r="B120" s="164">
        <v>3</v>
      </c>
      <c r="C120" s="164" t="s">
        <v>425</v>
      </c>
      <c r="D120" s="164" t="s">
        <v>426</v>
      </c>
      <c r="E120" s="164" t="s">
        <v>293</v>
      </c>
      <c r="G120" s="164" t="s">
        <v>427</v>
      </c>
      <c r="J120" s="164" t="s">
        <v>428</v>
      </c>
      <c r="K120" s="164" t="s">
        <v>429</v>
      </c>
    </row>
    <row r="121" spans="2:12" hidden="1" x14ac:dyDescent="0.35">
      <c r="B121" s="164">
        <v>4</v>
      </c>
      <c r="C121" s="164" t="s">
        <v>418</v>
      </c>
      <c r="H121" s="164" t="s">
        <v>430</v>
      </c>
      <c r="I121" s="164" t="s">
        <v>431</v>
      </c>
      <c r="J121" s="164" t="s">
        <v>432</v>
      </c>
      <c r="K121" s="164" t="s">
        <v>433</v>
      </c>
    </row>
    <row r="122" spans="2:12" hidden="1" x14ac:dyDescent="0.35">
      <c r="D122" s="164" t="s">
        <v>427</v>
      </c>
      <c r="H122" s="164" t="s">
        <v>434</v>
      </c>
      <c r="I122" s="164" t="s">
        <v>435</v>
      </c>
      <c r="J122" s="164" t="s">
        <v>436</v>
      </c>
      <c r="K122" s="164" t="s">
        <v>437</v>
      </c>
    </row>
    <row r="123" spans="2:12" hidden="1" x14ac:dyDescent="0.35">
      <c r="D123" s="164" t="s">
        <v>438</v>
      </c>
      <c r="H123" s="164" t="s">
        <v>439</v>
      </c>
      <c r="I123" s="164" t="s">
        <v>440</v>
      </c>
      <c r="J123" s="164" t="s">
        <v>441</v>
      </c>
      <c r="K123" s="164" t="s">
        <v>442</v>
      </c>
    </row>
    <row r="124" spans="2:12" hidden="1" x14ac:dyDescent="0.35">
      <c r="D124" s="164" t="s">
        <v>443</v>
      </c>
      <c r="H124" s="164" t="s">
        <v>444</v>
      </c>
      <c r="J124" s="164" t="s">
        <v>445</v>
      </c>
      <c r="K124" s="164" t="s">
        <v>446</v>
      </c>
    </row>
    <row r="125" spans="2:12" hidden="1" x14ac:dyDescent="0.35">
      <c r="H125" s="164" t="s">
        <v>447</v>
      </c>
      <c r="J125" s="164" t="s">
        <v>448</v>
      </c>
    </row>
    <row r="126" spans="2:12" ht="58" hidden="1" x14ac:dyDescent="0.35">
      <c r="D126" s="233" t="s">
        <v>449</v>
      </c>
      <c r="E126" s="164" t="s">
        <v>450</v>
      </c>
      <c r="F126" s="164" t="s">
        <v>451</v>
      </c>
      <c r="G126" s="164" t="s">
        <v>452</v>
      </c>
      <c r="H126" s="164" t="s">
        <v>453</v>
      </c>
      <c r="I126" s="164" t="s">
        <v>454</v>
      </c>
      <c r="J126" s="164" t="s">
        <v>455</v>
      </c>
      <c r="K126" s="164" t="s">
        <v>456</v>
      </c>
    </row>
    <row r="127" spans="2:12" ht="72.5" hidden="1" x14ac:dyDescent="0.35">
      <c r="B127" s="164" t="s">
        <v>558</v>
      </c>
      <c r="C127" s="164" t="s">
        <v>557</v>
      </c>
      <c r="D127" s="233" t="s">
        <v>457</v>
      </c>
      <c r="E127" s="164" t="s">
        <v>458</v>
      </c>
      <c r="F127" s="164" t="s">
        <v>459</v>
      </c>
      <c r="G127" s="164" t="s">
        <v>460</v>
      </c>
      <c r="H127" s="164" t="s">
        <v>461</v>
      </c>
      <c r="I127" s="164" t="s">
        <v>462</v>
      </c>
      <c r="J127" s="164" t="s">
        <v>463</v>
      </c>
      <c r="K127" s="164" t="s">
        <v>464</v>
      </c>
    </row>
    <row r="128" spans="2:12" ht="43.5" hidden="1" x14ac:dyDescent="0.35">
      <c r="B128" s="164" t="s">
        <v>559</v>
      </c>
      <c r="C128" s="164" t="s">
        <v>556</v>
      </c>
      <c r="D128" s="233" t="s">
        <v>465</v>
      </c>
      <c r="E128" s="164" t="s">
        <v>466</v>
      </c>
      <c r="F128" s="164" t="s">
        <v>467</v>
      </c>
      <c r="G128" s="164" t="s">
        <v>468</v>
      </c>
      <c r="H128" s="164" t="s">
        <v>469</v>
      </c>
      <c r="I128" s="164" t="s">
        <v>470</v>
      </c>
      <c r="J128" s="164" t="s">
        <v>471</v>
      </c>
      <c r="K128" s="164" t="s">
        <v>472</v>
      </c>
    </row>
    <row r="129" spans="2:11" hidden="1" x14ac:dyDescent="0.35">
      <c r="B129" s="164" t="s">
        <v>560</v>
      </c>
      <c r="C129" s="164" t="s">
        <v>555</v>
      </c>
      <c r="F129" s="164" t="s">
        <v>473</v>
      </c>
      <c r="G129" s="164" t="s">
        <v>474</v>
      </c>
      <c r="H129" s="164" t="s">
        <v>475</v>
      </c>
      <c r="I129" s="164" t="s">
        <v>476</v>
      </c>
      <c r="J129" s="164" t="s">
        <v>477</v>
      </c>
      <c r="K129" s="164" t="s">
        <v>478</v>
      </c>
    </row>
    <row r="130" spans="2:11" hidden="1" x14ac:dyDescent="0.35">
      <c r="B130" s="164" t="s">
        <v>561</v>
      </c>
      <c r="G130" s="164" t="s">
        <v>479</v>
      </c>
      <c r="H130" s="164" t="s">
        <v>480</v>
      </c>
      <c r="I130" s="164" t="s">
        <v>481</v>
      </c>
      <c r="J130" s="164" t="s">
        <v>482</v>
      </c>
      <c r="K130" s="164" t="s">
        <v>483</v>
      </c>
    </row>
    <row r="131" spans="2:11" hidden="1" x14ac:dyDescent="0.35">
      <c r="C131" s="164" t="s">
        <v>484</v>
      </c>
      <c r="J131" s="164" t="s">
        <v>485</v>
      </c>
    </row>
    <row r="132" spans="2:11" hidden="1" x14ac:dyDescent="0.35">
      <c r="C132" s="164" t="s">
        <v>486</v>
      </c>
      <c r="I132" s="164" t="s">
        <v>487</v>
      </c>
      <c r="J132" s="164" t="s">
        <v>488</v>
      </c>
    </row>
    <row r="133" spans="2:11" hidden="1" x14ac:dyDescent="0.35">
      <c r="B133" s="242" t="s">
        <v>562</v>
      </c>
      <c r="C133" s="164" t="s">
        <v>489</v>
      </c>
      <c r="I133" s="164" t="s">
        <v>490</v>
      </c>
      <c r="J133" s="164" t="s">
        <v>491</v>
      </c>
    </row>
    <row r="134" spans="2:11" hidden="1" x14ac:dyDescent="0.35">
      <c r="B134" s="242" t="s">
        <v>29</v>
      </c>
      <c r="C134" s="164" t="s">
        <v>492</v>
      </c>
      <c r="D134" s="164" t="s">
        <v>493</v>
      </c>
      <c r="E134" s="164" t="s">
        <v>494</v>
      </c>
      <c r="I134" s="164" t="s">
        <v>495</v>
      </c>
      <c r="J134" s="164" t="s">
        <v>265</v>
      </c>
    </row>
    <row r="135" spans="2:11" hidden="1" x14ac:dyDescent="0.35">
      <c r="B135" s="242" t="s">
        <v>16</v>
      </c>
      <c r="D135" s="164" t="s">
        <v>496</v>
      </c>
      <c r="E135" s="164" t="s">
        <v>497</v>
      </c>
      <c r="H135" s="164" t="s">
        <v>369</v>
      </c>
      <c r="I135" s="164" t="s">
        <v>498</v>
      </c>
    </row>
    <row r="136" spans="2:11" hidden="1" x14ac:dyDescent="0.35">
      <c r="B136" s="242" t="s">
        <v>34</v>
      </c>
      <c r="D136" s="164" t="s">
        <v>499</v>
      </c>
      <c r="E136" s="164" t="s">
        <v>500</v>
      </c>
      <c r="H136" s="164" t="s">
        <v>379</v>
      </c>
      <c r="I136" s="164" t="s">
        <v>501</v>
      </c>
      <c r="J136" s="164" t="s">
        <v>502</v>
      </c>
    </row>
    <row r="137" spans="2:11" hidden="1" x14ac:dyDescent="0.35">
      <c r="B137" s="242" t="s">
        <v>563</v>
      </c>
      <c r="C137" s="164" t="s">
        <v>503</v>
      </c>
      <c r="D137" s="164" t="s">
        <v>504</v>
      </c>
      <c r="H137" s="164" t="s">
        <v>385</v>
      </c>
      <c r="I137" s="164" t="s">
        <v>505</v>
      </c>
      <c r="J137" s="164" t="s">
        <v>506</v>
      </c>
    </row>
    <row r="138" spans="2:11" hidden="1" x14ac:dyDescent="0.35">
      <c r="B138" s="242" t="s">
        <v>564</v>
      </c>
      <c r="C138" s="164" t="s">
        <v>507</v>
      </c>
      <c r="H138" s="164" t="s">
        <v>392</v>
      </c>
      <c r="I138" s="164" t="s">
        <v>508</v>
      </c>
    </row>
    <row r="139" spans="2:11" hidden="1" x14ac:dyDescent="0.35">
      <c r="B139" s="242" t="s">
        <v>565</v>
      </c>
      <c r="C139" s="164" t="s">
        <v>509</v>
      </c>
      <c r="E139" s="164" t="s">
        <v>510</v>
      </c>
      <c r="H139" s="164" t="s">
        <v>511</v>
      </c>
      <c r="I139" s="164" t="s">
        <v>512</v>
      </c>
    </row>
    <row r="140" spans="2:11" hidden="1" x14ac:dyDescent="0.35">
      <c r="B140" s="242" t="s">
        <v>566</v>
      </c>
      <c r="C140" s="164" t="s">
        <v>513</v>
      </c>
      <c r="E140" s="164" t="s">
        <v>514</v>
      </c>
      <c r="H140" s="164" t="s">
        <v>515</v>
      </c>
      <c r="I140" s="164" t="s">
        <v>516</v>
      </c>
    </row>
    <row r="141" spans="2:11" hidden="1" x14ac:dyDescent="0.35">
      <c r="B141" s="242" t="s">
        <v>567</v>
      </c>
      <c r="C141" s="164" t="s">
        <v>517</v>
      </c>
      <c r="E141" s="164" t="s">
        <v>518</v>
      </c>
      <c r="H141" s="164" t="s">
        <v>519</v>
      </c>
      <c r="I141" s="164" t="s">
        <v>520</v>
      </c>
    </row>
    <row r="142" spans="2:11" hidden="1" x14ac:dyDescent="0.35">
      <c r="B142" s="242" t="s">
        <v>568</v>
      </c>
      <c r="C142" s="164" t="s">
        <v>521</v>
      </c>
      <c r="E142" s="164" t="s">
        <v>522</v>
      </c>
      <c r="H142" s="164" t="s">
        <v>523</v>
      </c>
      <c r="I142" s="164" t="s">
        <v>524</v>
      </c>
    </row>
    <row r="143" spans="2:11" hidden="1" x14ac:dyDescent="0.35">
      <c r="B143" s="242" t="s">
        <v>569</v>
      </c>
      <c r="C143" s="164" t="s">
        <v>525</v>
      </c>
      <c r="E143" s="164" t="s">
        <v>526</v>
      </c>
      <c r="H143" s="164" t="s">
        <v>527</v>
      </c>
      <c r="I143" s="164" t="s">
        <v>528</v>
      </c>
    </row>
    <row r="144" spans="2:11" hidden="1" x14ac:dyDescent="0.35">
      <c r="B144" s="242" t="s">
        <v>570</v>
      </c>
      <c r="C144" s="164" t="s">
        <v>265</v>
      </c>
      <c r="E144" s="164" t="s">
        <v>529</v>
      </c>
      <c r="H144" s="164" t="s">
        <v>530</v>
      </c>
      <c r="I144" s="164" t="s">
        <v>531</v>
      </c>
    </row>
    <row r="145" spans="2:9" hidden="1" x14ac:dyDescent="0.35">
      <c r="B145" s="242" t="s">
        <v>571</v>
      </c>
      <c r="E145" s="164" t="s">
        <v>532</v>
      </c>
      <c r="H145" s="164" t="s">
        <v>533</v>
      </c>
      <c r="I145" s="164" t="s">
        <v>534</v>
      </c>
    </row>
    <row r="146" spans="2:9" hidden="1" x14ac:dyDescent="0.35">
      <c r="B146" s="242" t="s">
        <v>572</v>
      </c>
      <c r="E146" s="164" t="s">
        <v>535</v>
      </c>
      <c r="H146" s="164" t="s">
        <v>536</v>
      </c>
      <c r="I146" s="164" t="s">
        <v>537</v>
      </c>
    </row>
    <row r="147" spans="2:9" hidden="1" x14ac:dyDescent="0.35">
      <c r="B147" s="242" t="s">
        <v>573</v>
      </c>
      <c r="E147" s="164" t="s">
        <v>538</v>
      </c>
      <c r="H147" s="164" t="s">
        <v>539</v>
      </c>
      <c r="I147" s="164" t="s">
        <v>540</v>
      </c>
    </row>
    <row r="148" spans="2:9" hidden="1" x14ac:dyDescent="0.35">
      <c r="B148" s="242" t="s">
        <v>574</v>
      </c>
      <c r="H148" s="164" t="s">
        <v>541</v>
      </c>
      <c r="I148" s="164" t="s">
        <v>542</v>
      </c>
    </row>
    <row r="149" spans="2:9" hidden="1" x14ac:dyDescent="0.35">
      <c r="B149" s="242" t="s">
        <v>575</v>
      </c>
      <c r="H149" s="164" t="s">
        <v>543</v>
      </c>
    </row>
    <row r="150" spans="2:9" hidden="1" x14ac:dyDescent="0.35">
      <c r="B150" s="242" t="s">
        <v>576</v>
      </c>
      <c r="H150" s="164" t="s">
        <v>544</v>
      </c>
    </row>
    <row r="151" spans="2:9" hidden="1" x14ac:dyDescent="0.35">
      <c r="B151" s="242" t="s">
        <v>577</v>
      </c>
      <c r="H151" s="164" t="s">
        <v>545</v>
      </c>
    </row>
    <row r="152" spans="2:9" hidden="1" x14ac:dyDescent="0.35">
      <c r="B152" s="242" t="s">
        <v>578</v>
      </c>
      <c r="H152" s="164" t="s">
        <v>546</v>
      </c>
    </row>
    <row r="153" spans="2:9" hidden="1" x14ac:dyDescent="0.35">
      <c r="B153" s="242" t="s">
        <v>579</v>
      </c>
      <c r="D153" t="s">
        <v>547</v>
      </c>
      <c r="H153" s="164" t="s">
        <v>548</v>
      </c>
    </row>
    <row r="154" spans="2:9" hidden="1" x14ac:dyDescent="0.35">
      <c r="B154" s="242" t="s">
        <v>580</v>
      </c>
      <c r="D154" t="s">
        <v>549</v>
      </c>
      <c r="H154" s="164" t="s">
        <v>550</v>
      </c>
    </row>
    <row r="155" spans="2:9" hidden="1" x14ac:dyDescent="0.35">
      <c r="B155" s="242" t="s">
        <v>581</v>
      </c>
      <c r="D155" t="s">
        <v>551</v>
      </c>
      <c r="H155" s="164" t="s">
        <v>552</v>
      </c>
    </row>
    <row r="156" spans="2:9" hidden="1" x14ac:dyDescent="0.35">
      <c r="B156" s="242" t="s">
        <v>582</v>
      </c>
      <c r="D156" t="s">
        <v>549</v>
      </c>
      <c r="H156" s="164" t="s">
        <v>553</v>
      </c>
    </row>
    <row r="157" spans="2:9" hidden="1" x14ac:dyDescent="0.35">
      <c r="B157" s="242" t="s">
        <v>583</v>
      </c>
      <c r="D157" t="s">
        <v>554</v>
      </c>
    </row>
    <row r="158" spans="2:9" hidden="1" x14ac:dyDescent="0.35">
      <c r="B158" s="242" t="s">
        <v>584</v>
      </c>
      <c r="D158" t="s">
        <v>549</v>
      </c>
    </row>
    <row r="159" spans="2:9" hidden="1" x14ac:dyDescent="0.35">
      <c r="B159" s="242" t="s">
        <v>585</v>
      </c>
    </row>
    <row r="160" spans="2:9" hidden="1" x14ac:dyDescent="0.35">
      <c r="B160" s="242" t="s">
        <v>586</v>
      </c>
    </row>
    <row r="161" spans="2:2" hidden="1" x14ac:dyDescent="0.35">
      <c r="B161" s="242" t="s">
        <v>587</v>
      </c>
    </row>
    <row r="162" spans="2:2" hidden="1" x14ac:dyDescent="0.35">
      <c r="B162" s="242" t="s">
        <v>588</v>
      </c>
    </row>
    <row r="163" spans="2:2" hidden="1" x14ac:dyDescent="0.35">
      <c r="B163" s="242" t="s">
        <v>589</v>
      </c>
    </row>
    <row r="164" spans="2:2" hidden="1" x14ac:dyDescent="0.35">
      <c r="B164" s="242" t="s">
        <v>590</v>
      </c>
    </row>
    <row r="165" spans="2:2" hidden="1" x14ac:dyDescent="0.35">
      <c r="B165" s="242" t="s">
        <v>591</v>
      </c>
    </row>
    <row r="166" spans="2:2" hidden="1" x14ac:dyDescent="0.35">
      <c r="B166" s="242" t="s">
        <v>592</v>
      </c>
    </row>
    <row r="167" spans="2:2" hidden="1" x14ac:dyDescent="0.35">
      <c r="B167" s="242" t="s">
        <v>593</v>
      </c>
    </row>
    <row r="168" spans="2:2" hidden="1" x14ac:dyDescent="0.35">
      <c r="B168" s="242" t="s">
        <v>50</v>
      </c>
    </row>
    <row r="169" spans="2:2" hidden="1" x14ac:dyDescent="0.35">
      <c r="B169" s="242" t="s">
        <v>55</v>
      </c>
    </row>
    <row r="170" spans="2:2" hidden="1" x14ac:dyDescent="0.35">
      <c r="B170" s="242" t="s">
        <v>56</v>
      </c>
    </row>
    <row r="171" spans="2:2" hidden="1" x14ac:dyDescent="0.35">
      <c r="B171" s="242" t="s">
        <v>58</v>
      </c>
    </row>
    <row r="172" spans="2:2" hidden="1" x14ac:dyDescent="0.35">
      <c r="B172" s="242" t="s">
        <v>23</v>
      </c>
    </row>
    <row r="173" spans="2:2" hidden="1" x14ac:dyDescent="0.35">
      <c r="B173" s="242" t="s">
        <v>60</v>
      </c>
    </row>
    <row r="174" spans="2:2" hidden="1" x14ac:dyDescent="0.35">
      <c r="B174" s="242" t="s">
        <v>62</v>
      </c>
    </row>
    <row r="175" spans="2:2" hidden="1" x14ac:dyDescent="0.35">
      <c r="B175" s="242" t="s">
        <v>65</v>
      </c>
    </row>
    <row r="176" spans="2:2" hidden="1" x14ac:dyDescent="0.35">
      <c r="B176" s="242" t="s">
        <v>66</v>
      </c>
    </row>
    <row r="177" spans="2:2" hidden="1" x14ac:dyDescent="0.35">
      <c r="B177" s="242" t="s">
        <v>67</v>
      </c>
    </row>
    <row r="178" spans="2:2" hidden="1" x14ac:dyDescent="0.35">
      <c r="B178" s="242" t="s">
        <v>68</v>
      </c>
    </row>
    <row r="179" spans="2:2" hidden="1" x14ac:dyDescent="0.35">
      <c r="B179" s="242" t="s">
        <v>594</v>
      </c>
    </row>
    <row r="180" spans="2:2" hidden="1" x14ac:dyDescent="0.35">
      <c r="B180" s="242" t="s">
        <v>595</v>
      </c>
    </row>
    <row r="181" spans="2:2" hidden="1" x14ac:dyDescent="0.35">
      <c r="B181" s="242" t="s">
        <v>72</v>
      </c>
    </row>
    <row r="182" spans="2:2" hidden="1" x14ac:dyDescent="0.35">
      <c r="B182" s="242" t="s">
        <v>74</v>
      </c>
    </row>
    <row r="183" spans="2:2" hidden="1" x14ac:dyDescent="0.35">
      <c r="B183" s="242" t="s">
        <v>78</v>
      </c>
    </row>
    <row r="184" spans="2:2" hidden="1" x14ac:dyDescent="0.35">
      <c r="B184" s="242" t="s">
        <v>596</v>
      </c>
    </row>
    <row r="185" spans="2:2" hidden="1" x14ac:dyDescent="0.35">
      <c r="B185" s="242" t="s">
        <v>597</v>
      </c>
    </row>
    <row r="186" spans="2:2" hidden="1" x14ac:dyDescent="0.35">
      <c r="B186" s="242" t="s">
        <v>598</v>
      </c>
    </row>
    <row r="187" spans="2:2" hidden="1" x14ac:dyDescent="0.35">
      <c r="B187" s="242" t="s">
        <v>76</v>
      </c>
    </row>
    <row r="188" spans="2:2" hidden="1" x14ac:dyDescent="0.35">
      <c r="B188" s="242" t="s">
        <v>77</v>
      </c>
    </row>
    <row r="189" spans="2:2" hidden="1" x14ac:dyDescent="0.35">
      <c r="B189" s="242" t="s">
        <v>79</v>
      </c>
    </row>
    <row r="190" spans="2:2" hidden="1" x14ac:dyDescent="0.35">
      <c r="B190" s="242" t="s">
        <v>81</v>
      </c>
    </row>
    <row r="191" spans="2:2" hidden="1" x14ac:dyDescent="0.35">
      <c r="B191" s="242" t="s">
        <v>599</v>
      </c>
    </row>
    <row r="192" spans="2:2" hidden="1" x14ac:dyDescent="0.35">
      <c r="B192" s="242" t="s">
        <v>80</v>
      </c>
    </row>
    <row r="193" spans="2:2" hidden="1" x14ac:dyDescent="0.35">
      <c r="B193" s="242" t="s">
        <v>82</v>
      </c>
    </row>
    <row r="194" spans="2:2" hidden="1" x14ac:dyDescent="0.35">
      <c r="B194" s="242" t="s">
        <v>85</v>
      </c>
    </row>
    <row r="195" spans="2:2" hidden="1" x14ac:dyDescent="0.35">
      <c r="B195" s="242" t="s">
        <v>84</v>
      </c>
    </row>
    <row r="196" spans="2:2" hidden="1" x14ac:dyDescent="0.35">
      <c r="B196" s="242" t="s">
        <v>600</v>
      </c>
    </row>
    <row r="197" spans="2:2" hidden="1" x14ac:dyDescent="0.35">
      <c r="B197" s="242" t="s">
        <v>91</v>
      </c>
    </row>
    <row r="198" spans="2:2" hidden="1" x14ac:dyDescent="0.35">
      <c r="B198" s="242" t="s">
        <v>93</v>
      </c>
    </row>
    <row r="199" spans="2:2" hidden="1" x14ac:dyDescent="0.35">
      <c r="B199" s="242" t="s">
        <v>94</v>
      </c>
    </row>
    <row r="200" spans="2:2" hidden="1" x14ac:dyDescent="0.35">
      <c r="B200" s="242" t="s">
        <v>95</v>
      </c>
    </row>
    <row r="201" spans="2:2" hidden="1" x14ac:dyDescent="0.35">
      <c r="B201" s="242" t="s">
        <v>601</v>
      </c>
    </row>
    <row r="202" spans="2:2" hidden="1" x14ac:dyDescent="0.35">
      <c r="B202" s="242" t="s">
        <v>602</v>
      </c>
    </row>
    <row r="203" spans="2:2" hidden="1" x14ac:dyDescent="0.35">
      <c r="B203" s="242" t="s">
        <v>96</v>
      </c>
    </row>
    <row r="204" spans="2:2" hidden="1" x14ac:dyDescent="0.35">
      <c r="B204" s="242" t="s">
        <v>150</v>
      </c>
    </row>
    <row r="205" spans="2:2" hidden="1" x14ac:dyDescent="0.35">
      <c r="B205" s="242" t="s">
        <v>603</v>
      </c>
    </row>
    <row r="206" spans="2:2" ht="29" hidden="1" x14ac:dyDescent="0.35">
      <c r="B206" s="242" t="s">
        <v>604</v>
      </c>
    </row>
    <row r="207" spans="2:2" hidden="1" x14ac:dyDescent="0.35">
      <c r="B207" s="242" t="s">
        <v>101</v>
      </c>
    </row>
    <row r="208" spans="2:2" hidden="1" x14ac:dyDescent="0.35">
      <c r="B208" s="242" t="s">
        <v>103</v>
      </c>
    </row>
    <row r="209" spans="2:2" hidden="1" x14ac:dyDescent="0.35">
      <c r="B209" s="242" t="s">
        <v>605</v>
      </c>
    </row>
    <row r="210" spans="2:2" hidden="1" x14ac:dyDescent="0.35">
      <c r="B210" s="242" t="s">
        <v>151</v>
      </c>
    </row>
    <row r="211" spans="2:2" hidden="1" x14ac:dyDescent="0.35">
      <c r="B211" s="242" t="s">
        <v>168</v>
      </c>
    </row>
    <row r="212" spans="2:2" hidden="1" x14ac:dyDescent="0.35">
      <c r="B212" s="242" t="s">
        <v>102</v>
      </c>
    </row>
    <row r="213" spans="2:2" hidden="1" x14ac:dyDescent="0.35">
      <c r="B213" s="242" t="s">
        <v>106</v>
      </c>
    </row>
    <row r="214" spans="2:2" hidden="1" x14ac:dyDescent="0.35">
      <c r="B214" s="242" t="s">
        <v>100</v>
      </c>
    </row>
    <row r="215" spans="2:2" hidden="1" x14ac:dyDescent="0.35">
      <c r="B215" s="242" t="s">
        <v>122</v>
      </c>
    </row>
    <row r="216" spans="2:2" hidden="1" x14ac:dyDescent="0.35">
      <c r="B216" s="242" t="s">
        <v>606</v>
      </c>
    </row>
    <row r="217" spans="2:2" hidden="1" x14ac:dyDescent="0.35">
      <c r="B217" s="242" t="s">
        <v>108</v>
      </c>
    </row>
    <row r="218" spans="2:2" hidden="1" x14ac:dyDescent="0.35">
      <c r="B218" s="242" t="s">
        <v>111</v>
      </c>
    </row>
    <row r="219" spans="2:2" hidden="1" x14ac:dyDescent="0.35">
      <c r="B219" s="242" t="s">
        <v>117</v>
      </c>
    </row>
    <row r="220" spans="2:2" hidden="1" x14ac:dyDescent="0.35">
      <c r="B220" s="242" t="s">
        <v>114</v>
      </c>
    </row>
    <row r="221" spans="2:2" ht="29" hidden="1" x14ac:dyDescent="0.35">
      <c r="B221" s="242" t="s">
        <v>607</v>
      </c>
    </row>
    <row r="222" spans="2:2" hidden="1" x14ac:dyDescent="0.35">
      <c r="B222" s="242" t="s">
        <v>112</v>
      </c>
    </row>
    <row r="223" spans="2:2" hidden="1" x14ac:dyDescent="0.35">
      <c r="B223" s="242" t="s">
        <v>113</v>
      </c>
    </row>
    <row r="224" spans="2:2" hidden="1" x14ac:dyDescent="0.35">
      <c r="B224" s="242" t="s">
        <v>124</v>
      </c>
    </row>
    <row r="225" spans="2:2" hidden="1" x14ac:dyDescent="0.35">
      <c r="B225" s="242" t="s">
        <v>121</v>
      </c>
    </row>
    <row r="226" spans="2:2" hidden="1" x14ac:dyDescent="0.35">
      <c r="B226" s="242" t="s">
        <v>120</v>
      </c>
    </row>
    <row r="227" spans="2:2" hidden="1" x14ac:dyDescent="0.35">
      <c r="B227" s="242" t="s">
        <v>123</v>
      </c>
    </row>
    <row r="228" spans="2:2" hidden="1" x14ac:dyDescent="0.35">
      <c r="B228" s="242" t="s">
        <v>115</v>
      </c>
    </row>
    <row r="229" spans="2:2" hidden="1" x14ac:dyDescent="0.35">
      <c r="B229" s="242" t="s">
        <v>116</v>
      </c>
    </row>
    <row r="230" spans="2:2" hidden="1" x14ac:dyDescent="0.35">
      <c r="B230" s="242" t="s">
        <v>109</v>
      </c>
    </row>
    <row r="231" spans="2:2" hidden="1" x14ac:dyDescent="0.35">
      <c r="B231" s="242" t="s">
        <v>110</v>
      </c>
    </row>
    <row r="232" spans="2:2" hidden="1" x14ac:dyDescent="0.35">
      <c r="B232" s="242" t="s">
        <v>125</v>
      </c>
    </row>
    <row r="233" spans="2:2" hidden="1" x14ac:dyDescent="0.35">
      <c r="B233" s="242" t="s">
        <v>131</v>
      </c>
    </row>
    <row r="234" spans="2:2" hidden="1" x14ac:dyDescent="0.35">
      <c r="B234" s="242" t="s">
        <v>132</v>
      </c>
    </row>
    <row r="235" spans="2:2" hidden="1" x14ac:dyDescent="0.35">
      <c r="B235" s="242" t="s">
        <v>130</v>
      </c>
    </row>
    <row r="236" spans="2:2" hidden="1" x14ac:dyDescent="0.35">
      <c r="B236" s="242" t="s">
        <v>608</v>
      </c>
    </row>
    <row r="237" spans="2:2" hidden="1" x14ac:dyDescent="0.35">
      <c r="B237" s="242" t="s">
        <v>127</v>
      </c>
    </row>
    <row r="238" spans="2:2" hidden="1" x14ac:dyDescent="0.35">
      <c r="B238" s="242" t="s">
        <v>126</v>
      </c>
    </row>
    <row r="239" spans="2:2" hidden="1" x14ac:dyDescent="0.35">
      <c r="B239" s="242" t="s">
        <v>134</v>
      </c>
    </row>
    <row r="240" spans="2:2" hidden="1" x14ac:dyDescent="0.35">
      <c r="B240" s="242" t="s">
        <v>135</v>
      </c>
    </row>
    <row r="241" spans="2:2" hidden="1" x14ac:dyDescent="0.35">
      <c r="B241" s="242" t="s">
        <v>137</v>
      </c>
    </row>
    <row r="242" spans="2:2" hidden="1" x14ac:dyDescent="0.35">
      <c r="B242" s="242" t="s">
        <v>140</v>
      </c>
    </row>
    <row r="243" spans="2:2" hidden="1" x14ac:dyDescent="0.35">
      <c r="B243" s="242" t="s">
        <v>141</v>
      </c>
    </row>
    <row r="244" spans="2:2" hidden="1" x14ac:dyDescent="0.35">
      <c r="B244" s="242" t="s">
        <v>136</v>
      </c>
    </row>
    <row r="245" spans="2:2" hidden="1" x14ac:dyDescent="0.35">
      <c r="B245" s="242" t="s">
        <v>138</v>
      </c>
    </row>
    <row r="246" spans="2:2" hidden="1" x14ac:dyDescent="0.35">
      <c r="B246" s="242" t="s">
        <v>142</v>
      </c>
    </row>
    <row r="247" spans="2:2" hidden="1" x14ac:dyDescent="0.35">
      <c r="B247" s="242" t="s">
        <v>609</v>
      </c>
    </row>
    <row r="248" spans="2:2" hidden="1" x14ac:dyDescent="0.35">
      <c r="B248" s="242" t="s">
        <v>139</v>
      </c>
    </row>
    <row r="249" spans="2:2" hidden="1" x14ac:dyDescent="0.35">
      <c r="B249" s="242" t="s">
        <v>147</v>
      </c>
    </row>
    <row r="250" spans="2:2" hidden="1" x14ac:dyDescent="0.35">
      <c r="B250" s="242" t="s">
        <v>148</v>
      </c>
    </row>
    <row r="251" spans="2:2" hidden="1" x14ac:dyDescent="0.35">
      <c r="B251" s="242" t="s">
        <v>149</v>
      </c>
    </row>
    <row r="252" spans="2:2" hidden="1" x14ac:dyDescent="0.35">
      <c r="B252" s="242" t="s">
        <v>156</v>
      </c>
    </row>
    <row r="253" spans="2:2" hidden="1" x14ac:dyDescent="0.35">
      <c r="B253" s="242" t="s">
        <v>169</v>
      </c>
    </row>
    <row r="254" spans="2:2" hidden="1" x14ac:dyDescent="0.35">
      <c r="B254" s="242" t="s">
        <v>157</v>
      </c>
    </row>
    <row r="255" spans="2:2" hidden="1" x14ac:dyDescent="0.35">
      <c r="B255" s="242" t="s">
        <v>164</v>
      </c>
    </row>
    <row r="256" spans="2:2" hidden="1" x14ac:dyDescent="0.35">
      <c r="B256" s="242" t="s">
        <v>160</v>
      </c>
    </row>
    <row r="257" spans="2:2" hidden="1" x14ac:dyDescent="0.35">
      <c r="B257" s="242" t="s">
        <v>63</v>
      </c>
    </row>
    <row r="258" spans="2:2" hidden="1" x14ac:dyDescent="0.35">
      <c r="B258" s="242" t="s">
        <v>154</v>
      </c>
    </row>
    <row r="259" spans="2:2" hidden="1" x14ac:dyDescent="0.35">
      <c r="B259" s="242" t="s">
        <v>158</v>
      </c>
    </row>
    <row r="260" spans="2:2" hidden="1" x14ac:dyDescent="0.35">
      <c r="B260" s="242" t="s">
        <v>155</v>
      </c>
    </row>
    <row r="261" spans="2:2" hidden="1" x14ac:dyDescent="0.35">
      <c r="B261" s="242" t="s">
        <v>170</v>
      </c>
    </row>
    <row r="262" spans="2:2" hidden="1" x14ac:dyDescent="0.35">
      <c r="B262" s="242" t="s">
        <v>610</v>
      </c>
    </row>
    <row r="263" spans="2:2" hidden="1" x14ac:dyDescent="0.35">
      <c r="B263" s="242" t="s">
        <v>163</v>
      </c>
    </row>
    <row r="264" spans="2:2" hidden="1" x14ac:dyDescent="0.35">
      <c r="B264" s="242" t="s">
        <v>171</v>
      </c>
    </row>
    <row r="265" spans="2:2" hidden="1" x14ac:dyDescent="0.35">
      <c r="B265" s="242" t="s">
        <v>159</v>
      </c>
    </row>
    <row r="266" spans="2:2" hidden="1" x14ac:dyDescent="0.35">
      <c r="B266" s="242" t="s">
        <v>174</v>
      </c>
    </row>
    <row r="267" spans="2:2" hidden="1" x14ac:dyDescent="0.35">
      <c r="B267" s="242" t="s">
        <v>611</v>
      </c>
    </row>
    <row r="268" spans="2:2" hidden="1" x14ac:dyDescent="0.35">
      <c r="B268" s="242" t="s">
        <v>179</v>
      </c>
    </row>
    <row r="269" spans="2:2" hidden="1" x14ac:dyDescent="0.35">
      <c r="B269" s="242" t="s">
        <v>176</v>
      </c>
    </row>
    <row r="270" spans="2:2" hidden="1" x14ac:dyDescent="0.35">
      <c r="B270" s="242" t="s">
        <v>175</v>
      </c>
    </row>
    <row r="271" spans="2:2" hidden="1" x14ac:dyDescent="0.35">
      <c r="B271" s="242" t="s">
        <v>184</v>
      </c>
    </row>
    <row r="272" spans="2:2" hidden="1" x14ac:dyDescent="0.35">
      <c r="B272" s="242" t="s">
        <v>180</v>
      </c>
    </row>
    <row r="273" spans="2:2" hidden="1" x14ac:dyDescent="0.35">
      <c r="B273" s="242" t="s">
        <v>181</v>
      </c>
    </row>
    <row r="274" spans="2:2" hidden="1" x14ac:dyDescent="0.35">
      <c r="B274" s="242" t="s">
        <v>182</v>
      </c>
    </row>
    <row r="275" spans="2:2" hidden="1" x14ac:dyDescent="0.35">
      <c r="B275" s="242" t="s">
        <v>183</v>
      </c>
    </row>
    <row r="276" spans="2:2" hidden="1" x14ac:dyDescent="0.35">
      <c r="B276" s="242" t="s">
        <v>185</v>
      </c>
    </row>
    <row r="277" spans="2:2" hidden="1" x14ac:dyDescent="0.35">
      <c r="B277" s="242" t="s">
        <v>612</v>
      </c>
    </row>
    <row r="278" spans="2:2" hidden="1" x14ac:dyDescent="0.35">
      <c r="B278" s="242" t="s">
        <v>186</v>
      </c>
    </row>
    <row r="279" spans="2:2" hidden="1" x14ac:dyDescent="0.35">
      <c r="B279" s="242" t="s">
        <v>187</v>
      </c>
    </row>
    <row r="280" spans="2:2" hidden="1" x14ac:dyDescent="0.35">
      <c r="B280" s="242" t="s">
        <v>192</v>
      </c>
    </row>
    <row r="281" spans="2:2" hidden="1" x14ac:dyDescent="0.35">
      <c r="B281" s="242" t="s">
        <v>193</v>
      </c>
    </row>
    <row r="282" spans="2:2" ht="29" hidden="1" x14ac:dyDescent="0.35">
      <c r="B282" s="242" t="s">
        <v>152</v>
      </c>
    </row>
    <row r="283" spans="2:2" hidden="1" x14ac:dyDescent="0.35">
      <c r="B283" s="242" t="s">
        <v>613</v>
      </c>
    </row>
    <row r="284" spans="2:2" hidden="1" x14ac:dyDescent="0.35">
      <c r="B284" s="242" t="s">
        <v>614</v>
      </c>
    </row>
    <row r="285" spans="2:2" hidden="1" x14ac:dyDescent="0.35">
      <c r="B285" s="242" t="s">
        <v>194</v>
      </c>
    </row>
    <row r="286" spans="2:2" hidden="1" x14ac:dyDescent="0.35">
      <c r="B286" s="242" t="s">
        <v>153</v>
      </c>
    </row>
    <row r="287" spans="2:2" hidden="1" x14ac:dyDescent="0.35">
      <c r="B287" s="242" t="s">
        <v>615</v>
      </c>
    </row>
    <row r="288" spans="2:2" hidden="1" x14ac:dyDescent="0.35">
      <c r="B288" s="242" t="s">
        <v>166</v>
      </c>
    </row>
    <row r="289" spans="2:2" hidden="1" x14ac:dyDescent="0.35">
      <c r="B289" s="242" t="s">
        <v>198</v>
      </c>
    </row>
    <row r="290" spans="2:2" hidden="1" x14ac:dyDescent="0.35">
      <c r="B290" s="242" t="s">
        <v>199</v>
      </c>
    </row>
    <row r="291" spans="2:2" hidden="1" x14ac:dyDescent="0.35">
      <c r="B291" s="242" t="s">
        <v>178</v>
      </c>
    </row>
    <row r="292" spans="2:2" hidden="1" x14ac:dyDescent="0.35"/>
    <row r="293" spans="2:2" hidden="1" x14ac:dyDescent="0.35"/>
    <row r="294" spans="2:2" hidden="1" x14ac:dyDescent="0.35"/>
    <row r="295" spans="2:2" hidden="1" x14ac:dyDescent="0.35"/>
    <row r="296" spans="2:2" hidden="1" x14ac:dyDescent="0.35"/>
    <row r="297" spans="2:2" hidden="1" x14ac:dyDescent="0.35"/>
  </sheetData>
  <dataConsolidate/>
  <mergeCells count="288">
    <mergeCell ref="C80:C84"/>
    <mergeCell ref="B31:B34"/>
    <mergeCell ref="C31:C32"/>
    <mergeCell ref="F31:G31"/>
    <mergeCell ref="J31:K31"/>
    <mergeCell ref="N31:O31"/>
    <mergeCell ref="R31:S31"/>
    <mergeCell ref="F32:G32"/>
    <mergeCell ref="J32:K32"/>
    <mergeCell ref="N32:O32"/>
    <mergeCell ref="R32:S32"/>
    <mergeCell ref="C33:C34"/>
    <mergeCell ref="F33:G33"/>
    <mergeCell ref="J33:K33"/>
    <mergeCell ref="N33:O33"/>
    <mergeCell ref="R33:S33"/>
    <mergeCell ref="F34:G34"/>
    <mergeCell ref="J34:K34"/>
    <mergeCell ref="N34:O34"/>
    <mergeCell ref="R34:S34"/>
    <mergeCell ref="J38:K38"/>
    <mergeCell ref="N38:O38"/>
    <mergeCell ref="R38:S38"/>
    <mergeCell ref="F39:G39"/>
    <mergeCell ref="B10:C10"/>
    <mergeCell ref="D19:G19"/>
    <mergeCell ref="H19:K19"/>
    <mergeCell ref="L19:O19"/>
    <mergeCell ref="P19:S19"/>
    <mergeCell ref="B20:B23"/>
    <mergeCell ref="C20:C23"/>
    <mergeCell ref="D27:E27"/>
    <mergeCell ref="F27:G27"/>
    <mergeCell ref="H27:I27"/>
    <mergeCell ref="J27:K27"/>
    <mergeCell ref="D26:G26"/>
    <mergeCell ref="H26:K26"/>
    <mergeCell ref="L26:O26"/>
    <mergeCell ref="P26:S26"/>
    <mergeCell ref="L27:M27"/>
    <mergeCell ref="N27:O27"/>
    <mergeCell ref="P27:Q27"/>
    <mergeCell ref="R27:S27"/>
    <mergeCell ref="N30:O30"/>
    <mergeCell ref="R30:S30"/>
    <mergeCell ref="D35:G35"/>
    <mergeCell ref="H35:K35"/>
    <mergeCell ref="L35:O35"/>
    <mergeCell ref="P35:S35"/>
    <mergeCell ref="P28:Q28"/>
    <mergeCell ref="R28:S28"/>
    <mergeCell ref="B29:B30"/>
    <mergeCell ref="C29:C30"/>
    <mergeCell ref="F29:G29"/>
    <mergeCell ref="J29:K29"/>
    <mergeCell ref="N29:O29"/>
    <mergeCell ref="R29:S29"/>
    <mergeCell ref="F30:G30"/>
    <mergeCell ref="J30:K30"/>
    <mergeCell ref="B27:B28"/>
    <mergeCell ref="C27:C28"/>
    <mergeCell ref="D28:E28"/>
    <mergeCell ref="F28:G28"/>
    <mergeCell ref="H28:I28"/>
    <mergeCell ref="J28:K28"/>
    <mergeCell ref="L28:M28"/>
    <mergeCell ref="N28:O28"/>
    <mergeCell ref="J39:K39"/>
    <mergeCell ref="N39:O39"/>
    <mergeCell ref="R39:S39"/>
    <mergeCell ref="B36:B44"/>
    <mergeCell ref="C36:C37"/>
    <mergeCell ref="F36:G36"/>
    <mergeCell ref="F37:G37"/>
    <mergeCell ref="C38:C44"/>
    <mergeCell ref="F38:G38"/>
    <mergeCell ref="F40:G40"/>
    <mergeCell ref="F42:G42"/>
    <mergeCell ref="F44:G44"/>
    <mergeCell ref="J42:K42"/>
    <mergeCell ref="N42:O42"/>
    <mergeCell ref="R42:S42"/>
    <mergeCell ref="F43:G43"/>
    <mergeCell ref="J43:K43"/>
    <mergeCell ref="N43:O43"/>
    <mergeCell ref="R43:S43"/>
    <mergeCell ref="J40:K40"/>
    <mergeCell ref="N40:O40"/>
    <mergeCell ref="R40:S40"/>
    <mergeCell ref="F41:G41"/>
    <mergeCell ref="J41:K41"/>
    <mergeCell ref="N41:O41"/>
    <mergeCell ref="R41:S41"/>
    <mergeCell ref="J44:K44"/>
    <mergeCell ref="N44:O44"/>
    <mergeCell ref="R44:S44"/>
    <mergeCell ref="I48:J48"/>
    <mergeCell ref="M48:N48"/>
    <mergeCell ref="Q48:R48"/>
    <mergeCell ref="E49:F49"/>
    <mergeCell ref="I49:J49"/>
    <mergeCell ref="M49:N49"/>
    <mergeCell ref="Q49:R49"/>
    <mergeCell ref="I46:J46"/>
    <mergeCell ref="M46:N46"/>
    <mergeCell ref="Q46:R46"/>
    <mergeCell ref="E47:F47"/>
    <mergeCell ref="I47:J47"/>
    <mergeCell ref="M47:N47"/>
    <mergeCell ref="Q47:R47"/>
    <mergeCell ref="P53:S53"/>
    <mergeCell ref="B54:B55"/>
    <mergeCell ref="C54:C55"/>
    <mergeCell ref="D54:E54"/>
    <mergeCell ref="H54:I54"/>
    <mergeCell ref="L54:M54"/>
    <mergeCell ref="P54:Q54"/>
    <mergeCell ref="E50:F50"/>
    <mergeCell ref="I50:J50"/>
    <mergeCell ref="M50:N50"/>
    <mergeCell ref="Q50:R50"/>
    <mergeCell ref="E51:F51"/>
    <mergeCell ref="I51:J51"/>
    <mergeCell ref="M51:N51"/>
    <mergeCell ref="Q51:R51"/>
    <mergeCell ref="D55:E55"/>
    <mergeCell ref="B45:B51"/>
    <mergeCell ref="C45:C51"/>
    <mergeCell ref="E45:F45"/>
    <mergeCell ref="I45:J45"/>
    <mergeCell ref="M45:N45"/>
    <mergeCell ref="Q45:R45"/>
    <mergeCell ref="E46:F46"/>
    <mergeCell ref="E48:F48"/>
    <mergeCell ref="B56:B67"/>
    <mergeCell ref="C56:C67"/>
    <mergeCell ref="D57:D58"/>
    <mergeCell ref="E57:E58"/>
    <mergeCell ref="F57:F58"/>
    <mergeCell ref="D53:G53"/>
    <mergeCell ref="H53:K53"/>
    <mergeCell ref="L53:O53"/>
    <mergeCell ref="S57:S58"/>
    <mergeCell ref="D60:D61"/>
    <mergeCell ref="E60:E61"/>
    <mergeCell ref="F60:F61"/>
    <mergeCell ref="G60:G61"/>
    <mergeCell ref="H60:H61"/>
    <mergeCell ref="I60:I61"/>
    <mergeCell ref="J60:J61"/>
    <mergeCell ref="K60:K61"/>
    <mergeCell ref="L60:L61"/>
    <mergeCell ref="M57:M58"/>
    <mergeCell ref="N57:N58"/>
    <mergeCell ref="O57:O58"/>
    <mergeCell ref="P57:P58"/>
    <mergeCell ref="Q57:Q58"/>
    <mergeCell ref="R57:R58"/>
    <mergeCell ref="G57:G58"/>
    <mergeCell ref="H57:H58"/>
    <mergeCell ref="I57:I58"/>
    <mergeCell ref="J57:J58"/>
    <mergeCell ref="K57:K58"/>
    <mergeCell ref="L57:L58"/>
    <mergeCell ref="S60:S61"/>
    <mergeCell ref="D63:D64"/>
    <mergeCell ref="E63:E64"/>
    <mergeCell ref="F63:F64"/>
    <mergeCell ref="G63:G64"/>
    <mergeCell ref="H63:H64"/>
    <mergeCell ref="I63:I64"/>
    <mergeCell ref="J63:J64"/>
    <mergeCell ref="K63:K64"/>
    <mergeCell ref="L63:L64"/>
    <mergeCell ref="M60:M61"/>
    <mergeCell ref="N60:N61"/>
    <mergeCell ref="O60:O61"/>
    <mergeCell ref="P60:P61"/>
    <mergeCell ref="Q60:Q61"/>
    <mergeCell ref="R60:R61"/>
    <mergeCell ref="S63:S64"/>
    <mergeCell ref="M63:M64"/>
    <mergeCell ref="B70:B79"/>
    <mergeCell ref="C70:C71"/>
    <mergeCell ref="F70:G70"/>
    <mergeCell ref="J70:K70"/>
    <mergeCell ref="N70:O70"/>
    <mergeCell ref="M66:M67"/>
    <mergeCell ref="N66:N67"/>
    <mergeCell ref="O66:O67"/>
    <mergeCell ref="P66:P67"/>
    <mergeCell ref="F71:G71"/>
    <mergeCell ref="J71:K71"/>
    <mergeCell ref="N71:O71"/>
    <mergeCell ref="C72:C79"/>
    <mergeCell ref="D69:G69"/>
    <mergeCell ref="H69:K69"/>
    <mergeCell ref="L69:O69"/>
    <mergeCell ref="D66:D67"/>
    <mergeCell ref="E66:E67"/>
    <mergeCell ref="F66:F67"/>
    <mergeCell ref="G66:G67"/>
    <mergeCell ref="H66:H67"/>
    <mergeCell ref="I66:I67"/>
    <mergeCell ref="J66:J67"/>
    <mergeCell ref="K66:K67"/>
    <mergeCell ref="P94:S94"/>
    <mergeCell ref="M90:N90"/>
    <mergeCell ref="M91:N91"/>
    <mergeCell ref="M92:N92"/>
    <mergeCell ref="R87:S87"/>
    <mergeCell ref="R88:S88"/>
    <mergeCell ref="R89:S89"/>
    <mergeCell ref="R90:S90"/>
    <mergeCell ref="R91:S91"/>
    <mergeCell ref="R92:S92"/>
    <mergeCell ref="H95:K95"/>
    <mergeCell ref="L95:O95"/>
    <mergeCell ref="B80:B92"/>
    <mergeCell ref="C85:C92"/>
    <mergeCell ref="E85:F85"/>
    <mergeCell ref="E86:F86"/>
    <mergeCell ref="E87:F87"/>
    <mergeCell ref="E88:F88"/>
    <mergeCell ref="E89:F89"/>
    <mergeCell ref="E90:F90"/>
    <mergeCell ref="E91:F91"/>
    <mergeCell ref="I87:J87"/>
    <mergeCell ref="I88:J88"/>
    <mergeCell ref="I89:J89"/>
    <mergeCell ref="I90:J90"/>
    <mergeCell ref="I91:J91"/>
    <mergeCell ref="I92:J92"/>
    <mergeCell ref="M87:N87"/>
    <mergeCell ref="M88:N88"/>
    <mergeCell ref="M89:N89"/>
    <mergeCell ref="E92:F92"/>
    <mergeCell ref="D94:G94"/>
    <mergeCell ref="H94:K94"/>
    <mergeCell ref="L94:O94"/>
    <mergeCell ref="C2:G2"/>
    <mergeCell ref="B6:G6"/>
    <mergeCell ref="B7:G7"/>
    <mergeCell ref="B8:G8"/>
    <mergeCell ref="C3:G3"/>
    <mergeCell ref="M100:N100"/>
    <mergeCell ref="Q100:R100"/>
    <mergeCell ref="C99:C100"/>
    <mergeCell ref="E99:F99"/>
    <mergeCell ref="I99:J99"/>
    <mergeCell ref="M99:N99"/>
    <mergeCell ref="Q99:R99"/>
    <mergeCell ref="E100:F100"/>
    <mergeCell ref="I100:J100"/>
    <mergeCell ref="P95:S95"/>
    <mergeCell ref="D96:G96"/>
    <mergeCell ref="H96:K96"/>
    <mergeCell ref="L96:O96"/>
    <mergeCell ref="P96:S96"/>
    <mergeCell ref="B97:B100"/>
    <mergeCell ref="C97:C98"/>
    <mergeCell ref="B95:B96"/>
    <mergeCell ref="C95:C96"/>
    <mergeCell ref="D95:G95"/>
    <mergeCell ref="J36:K36"/>
    <mergeCell ref="J37:K37"/>
    <mergeCell ref="N36:O36"/>
    <mergeCell ref="N37:O37"/>
    <mergeCell ref="R36:S36"/>
    <mergeCell ref="R37:S37"/>
    <mergeCell ref="I85:J85"/>
    <mergeCell ref="I86:J86"/>
    <mergeCell ref="M85:N85"/>
    <mergeCell ref="M86:N86"/>
    <mergeCell ref="R86:S86"/>
    <mergeCell ref="R85:S85"/>
    <mergeCell ref="P69:S69"/>
    <mergeCell ref="Q66:Q67"/>
    <mergeCell ref="R66:R67"/>
    <mergeCell ref="N63:N64"/>
    <mergeCell ref="O63:O64"/>
    <mergeCell ref="P63:P64"/>
    <mergeCell ref="Q63:Q64"/>
    <mergeCell ref="R63:R64"/>
    <mergeCell ref="R70:S70"/>
    <mergeCell ref="R71:S71"/>
    <mergeCell ref="S66:S67"/>
    <mergeCell ref="L66:L67"/>
  </mergeCells>
  <conditionalFormatting sqref="E107">
    <cfRule type="iconSet" priority="1">
      <iconSet iconSet="4ArrowsGray">
        <cfvo type="percent" val="0"/>
        <cfvo type="percent" val="25"/>
        <cfvo type="percent" val="50"/>
        <cfvo type="percent" val="75"/>
      </iconSet>
    </cfRule>
  </conditionalFormatting>
  <dataValidations xWindow="633" yWindow="580" count="57">
    <dataValidation type="list" allowBlank="1" showInputMessage="1" showErrorMessage="1" prompt="Select type of policy" sqref="G98" xr:uid="{00000000-0002-0000-0A00-000000000000}">
      <formula1>$H$135:$H$156</formula1>
    </dataValidation>
    <dataValidation type="list" allowBlank="1" showInputMessage="1" showErrorMessage="1" prompt="Select type of assets" sqref="E81:E84 I81:I84 M81:M84 Q81:Q84" xr:uid="{00000000-0002-0000-0A00-000001000000}">
      <formula1>$L$111:$L$117</formula1>
    </dataValidation>
    <dataValidation type="whole" allowBlank="1" showInputMessage="1" showErrorMessage="1" error="Please enter a number here" prompt="Enter No. of development strategies" sqref="D100 H100 L100 P100" xr:uid="{00000000-0002-0000-0A00-000002000000}">
      <formula1>0</formula1>
      <formula2>999999999</formula2>
    </dataValidation>
    <dataValidation type="whole" allowBlank="1" showInputMessage="1" showErrorMessage="1" error="Please enter a number" prompt="Enter No. of policy introduced or adjusted" sqref="D98 H98 L98 P98" xr:uid="{00000000-0002-0000-0A00-000003000000}">
      <formula1>0</formula1>
      <formula2>999999999999</formula2>
    </dataValidation>
    <dataValidation type="decimal" allowBlank="1" showInputMessage="1" showErrorMessage="1" error="Please enter a number" prompt="Enter income level of households" sqref="O92 G92 K92 G86 G88 G90 K86 K88 K90 O86 O88 O90" xr:uid="{00000000-0002-0000-0A00-000004000000}">
      <formula1>0</formula1>
      <formula2>9999999999999</formula2>
    </dataValidation>
    <dataValidation type="whole" allowBlank="1" showInputMessage="1" showErrorMessage="1" prompt="Enter number of households" sqref="L92 D92 H92 D86 D88 D90 H86 H88 H90 L86 L88 L90 P86 P88 P90 P92" xr:uid="{00000000-0002-0000-0A00-000005000000}">
      <formula1>0</formula1>
      <formula2>999999999999</formula2>
    </dataValidation>
    <dataValidation type="whole" allowBlank="1" showInputMessage="1" showErrorMessage="1" prompt="Enter number of assets" sqref="D81:D84 P81:P84 L81:L84 H81:H84" xr:uid="{00000000-0002-0000-0A00-000006000000}">
      <formula1>0</formula1>
      <formula2>9999999999999</formula2>
    </dataValidation>
    <dataValidation type="whole" allowBlank="1" showInputMessage="1" showErrorMessage="1" error="Please enter a number here" prompt="Please enter the No. of targeted households" sqref="D71 L79 H71 D79 H79 L71 P71 D73 D75 D77 H73 H75 H77 L73 L75 L77 P73 P75 P77 P79" xr:uid="{00000000-0002-0000-0A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57:E58 E60:E61 E63:E64 E66:E67 I57:I58 M60:M61 I60:I61 I63:I64 I66:I67 M66:M67 M63:M64 M57:M58 Q57:Q58 Q60:Q61 Q63:Q64 Q66:Q67" xr:uid="{00000000-0002-0000-0A00-000008000000}">
      <formula1>0</formula1>
    </dataValidation>
    <dataValidation type="whole" allowBlank="1" showInputMessage="1" showErrorMessage="1" error="Please enter a number here" prompt="Please enter a number" sqref="D46:D51 H46:H51 L46:L51 P46:P51" xr:uid="{00000000-0002-0000-0A00-000009000000}">
      <formula1>0</formula1>
      <formula2>9999999999999990</formula2>
    </dataValidation>
    <dataValidation type="decimal" allowBlank="1" showInputMessage="1" showErrorMessage="1" errorTitle="Invalid data" error="Please enter a number" prompt="Please enter a number here" sqref="D30 H30 L30 P30 H32 L32 P32 D32 H34 L34 P34 D34" xr:uid="{00000000-0002-0000-0A00-00000A000000}">
      <formula1>0</formula1>
      <formula2>9999999999</formula2>
    </dataValidation>
    <dataValidation type="list" allowBlank="1" showInputMessage="1" showErrorMessage="1" prompt="Select income source" sqref="E86:F86 E92:F92 E90:F90 E88:F88 I86 M86 R86 I88 I90 I92 M88 M90 M92 R88 R90 R92" xr:uid="{00000000-0002-0000-0A00-00000B000000}">
      <formula1>$K$110:$K$124</formula1>
    </dataValidation>
    <dataValidation type="list" allowBlank="1" showInputMessage="1" showErrorMessage="1" prompt="Please select the alternate source" sqref="G79 O79 G73 K79 G75 G77 K73 K75 K77 O73 O75 O77 S73 S75 S77 S79" xr:uid="{00000000-0002-0000-0A00-00000C000000}">
      <formula1>$K$110:$K$124</formula1>
    </dataValidation>
    <dataValidation type="list" allowBlank="1" showInputMessage="1" showErrorMessage="1" prompt="Select % increase in income level" sqref="F79 N79 F73 J79 F75 F77 J73 J75 J77 N73 N75 N77 R73 R75 R77 R79" xr:uid="{00000000-0002-0000-0A00-00000D000000}">
      <formula1>$E$139:$E$147</formula1>
    </dataValidation>
    <dataValidation type="list" allowBlank="1" showInputMessage="1" showErrorMessage="1" prompt="Select type of natural assets protected or rehabilitated" sqref="D57:D58 P57:P58 L57:L58 P66:P67 P63:P64 P60:P61 L66:L67 L63:L64 L60:L61 H66:H67 H63:H64 H60:H61 H57:H58 D66:D67 D63:D64 D60:D61" xr:uid="{00000000-0002-0000-0A00-00000E000000}">
      <formula1>$C$137:$C$144</formula1>
    </dataValidation>
    <dataValidation type="list" allowBlank="1" showInputMessage="1" showErrorMessage="1" prompt="Enter the unit and type of the natural asset of ecosystem restored" sqref="F57:F58 J57:J58 N57:N58 F60:F61 F63:F64 F66:F67 N66:N67 N63:N64 N60:N61 J66:J67 J63:J64 J60:J61" xr:uid="{00000000-0002-0000-0A00-00000F000000}">
      <formula1>$C$131:$C$134</formula1>
    </dataValidation>
    <dataValidation type="list" allowBlank="1" showInputMessage="1" showErrorMessage="1" prompt="Select targeted asset" sqref="E39:E44 Q39:Q44 M39:M44 I39:I44" xr:uid="{00000000-0002-0000-0A00-000010000000}">
      <formula1>$J$136:$J$137</formula1>
    </dataValidation>
    <dataValidation type="list" allowBlank="1" showInputMessage="1" showErrorMessage="1" sqref="E113:E114" xr:uid="{00000000-0002-0000-0A00-000011000000}">
      <formula1>$D$16:$D$18</formula1>
    </dataValidation>
    <dataValidation type="list" allowBlank="1" showInputMessage="1" showErrorMessage="1" prompt="Select effectiveness" sqref="G100 K100 O100 S100" xr:uid="{00000000-0002-0000-0A00-000012000000}">
      <formula1>$K$126:$K$130</formula1>
    </dataValidation>
    <dataValidation type="list" allowBlank="1" showInputMessage="1" showErrorMessage="1" prompt="Select a sector" sqref="F28:G28 J28:K28 N28:O28 R28:S28" xr:uid="{00000000-0002-0000-0A00-000013000000}">
      <formula1>$J$117:$J$125</formula1>
    </dataValidation>
    <dataValidation type="decimal" allowBlank="1" showInputMessage="1" showErrorMessage="1" errorTitle="Invalid data" error="Please enter a number between 0 and 9999999" prompt="Enter a number here" sqref="E21:G21 I21:K21 Q21:S21 M21:O21" xr:uid="{00000000-0002-0000-0A00-000014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A00-000015000000}">
      <formula1>0</formula1>
      <formula2>100</formula2>
    </dataValidation>
    <dataValidation type="decimal" allowBlank="1" showInputMessage="1" showErrorMessage="1" errorTitle="Invalid data" error="Please enter a number between 0 and 100" prompt="Enter a percentage between 0 and 100" sqref="E22:E23 E30 I22:I23 M22:M23 Q22:Q23 E71 I30 M30 Q30 Q71 M79 I79 M71 I71 E79 D28:E28 E73 E75 E77 I73 I75 I77 M73 M75 M77 Q73 Q75 Q77 Q79 H28:I28 L28:M28 P28:Q28" xr:uid="{00000000-0002-0000-0A00-000016000000}">
      <formula1>0</formula1>
      <formula2>100</formula2>
    </dataValidation>
    <dataValidation type="list" allowBlank="1" showInputMessage="1" showErrorMessage="1" prompt="Select type of policy" sqref="S98 K98 O98" xr:uid="{00000000-0002-0000-0A00-000017000000}">
      <formula1>policy</formula1>
    </dataValidation>
    <dataValidation type="list" allowBlank="1" showInputMessage="1" showErrorMessage="1" prompt="Select income source" sqref="Q86 Q90 Q92 Q88" xr:uid="{00000000-0002-0000-0A00-000018000000}">
      <formula1>incomesource</formula1>
    </dataValidation>
    <dataValidation type="list" allowBlank="1" showInputMessage="1" showErrorMessage="1" prompt="Select the effectiveness of protection/rehabilitation" sqref="S66 S60 S63 S57" xr:uid="{00000000-0002-0000-0A00-000019000000}">
      <formula1>effectiveness</formula1>
    </dataValidation>
    <dataValidation type="list" allowBlank="1" showInputMessage="1" showErrorMessage="1" prompt="Select programme/sector" sqref="F55 J55 N55 R55" xr:uid="{00000000-0002-0000-0A00-00001A000000}">
      <formula1>$J$117:$J$125</formula1>
    </dataValidation>
    <dataValidation type="list" allowBlank="1" showInputMessage="1" showErrorMessage="1" prompt="Select level of improvements" sqref="I55 M55 Q55" xr:uid="{00000000-0002-0000-0A00-00001B000000}">
      <formula1>effectiveness</formula1>
    </dataValidation>
    <dataValidation type="list" allowBlank="1" showInputMessage="1" showErrorMessage="1" prompt="Select changes in asset" sqref="F39:G44 J39:K44 N39:O44 R39:S44" xr:uid="{00000000-0002-0000-0A00-00001C000000}">
      <formula1>$I$126:$I$130</formula1>
    </dataValidation>
    <dataValidation type="list" allowBlank="1" showInputMessage="1" showErrorMessage="1" prompt="Select response level" sqref="F37 J37 N37 R37" xr:uid="{00000000-0002-0000-0A00-00001D000000}">
      <formula1>$H$126:$H$130</formula1>
    </dataValidation>
    <dataValidation type="list" allowBlank="1" showInputMessage="1" showErrorMessage="1" prompt="Select geographical scale" sqref="E37 I37 M37 Q37" xr:uid="{00000000-0002-0000-0A00-00001E000000}">
      <formula1>$D$122:$D$124</formula1>
    </dataValidation>
    <dataValidation type="list" allowBlank="1" showInputMessage="1" showErrorMessage="1" prompt="Select project/programme sector" sqref="D37 H37 L37 P37" xr:uid="{00000000-0002-0000-0A00-00001F000000}">
      <formula1>$J$117:$J$125</formula1>
    </dataValidation>
    <dataValidation type="list" allowBlank="1" showInputMessage="1" showErrorMessage="1" prompt="Select level of awarness" sqref="F30:G30 J30:K30 N30:O30 R30:S30" xr:uid="{00000000-0002-0000-0A00-000020000000}">
      <formula1>$G$126:$G$130</formula1>
    </dataValidation>
    <dataValidation type="list" allowBlank="1" showInputMessage="1" showErrorMessage="1" prompt="Select scale" sqref="F98 J98 N98 R98" xr:uid="{00000000-0002-0000-0A00-000021000000}">
      <formula1>$D$122:$D$124</formula1>
    </dataValidation>
    <dataValidation type="list" allowBlank="1" showInputMessage="1" showErrorMessage="1" prompt="Select sector" sqref="M98 I98 D39:D44 G46:G51 H39:H44 K46:K51 L39:L44 O46:O51 P39:P44 S46:S51 E98 F81:F84 J81:J84 N81:N84 R81:R84 Q98" xr:uid="{00000000-0002-0000-0A00-000022000000}">
      <formula1>$J$117:$J$125</formula1>
    </dataValidation>
    <dataValidation type="list" allowBlank="1" showInputMessage="1" showErrorMessage="1" sqref="I97 O80 K45 I45 G45 K97 M97 Q45 S45 E97 O97 F80 G97 S80 O45 M45 K80 S97 Q97" xr:uid="{00000000-0002-0000-0A00-000023000000}">
      <formula1>group</formula1>
    </dataValidation>
    <dataValidation type="list" allowBlank="1" showInputMessage="1" showErrorMessage="1" sqref="B31:B33" xr:uid="{00000000-0002-0000-0A00-000024000000}">
      <formula1>selectyn</formula1>
    </dataValidation>
    <dataValidation type="list" allowBlank="1" showInputMessage="1" showErrorMessage="1" sqref="E46:F51 I46:J51 M46:N51 Q46:R51" xr:uid="{00000000-0002-0000-0A00-000025000000}">
      <formula1>type1</formula1>
    </dataValidation>
    <dataValidation type="list" allowBlank="1" showInputMessage="1" showErrorMessage="1" prompt="Select level of improvements" sqref="D55:E55 H55 L55 P55" xr:uid="{00000000-0002-0000-0A00-000026000000}">
      <formula1>$K$126:$K$130</formula1>
    </dataValidation>
    <dataValidation type="list" allowBlank="1" showInputMessage="1" showErrorMessage="1" prompt="Select type" sqref="G55 K55 S55 O55" xr:uid="{00000000-0002-0000-0A00-000027000000}">
      <formula1>$F$107:$F$111</formula1>
    </dataValidation>
    <dataValidation type="list" allowBlank="1" showInputMessage="1" showErrorMessage="1" error="Please select a level of effectiveness from the drop-down list" prompt="Select the level of effectiveness of protection/rehabilitation" sqref="G57:G58 G60:G61 G63:G64 G66:G67 K66:K67 K63:K64 K60:K61 K57:K58 O57:O58 O60:O61 O63:O64 O66:O67 R66:R67 R63:R64 R60:R61 R57:R58" xr:uid="{00000000-0002-0000-0A00-000028000000}">
      <formula1>$K$126:$K$130</formula1>
    </dataValidation>
    <dataValidation type="list" allowBlank="1" showInputMessage="1" showErrorMessage="1" error="Please select improvement level from the drop-down list" prompt="Select improvement level" sqref="F71:G71 J71:K71 N71:O71 R71:S71" xr:uid="{00000000-0002-0000-0A00-000029000000}">
      <formula1>$H$121:$H$125</formula1>
    </dataValidation>
    <dataValidation type="list" allowBlank="1" showInputMessage="1" showErrorMessage="1" prompt="Select adaptation strategy" sqref="G81:G84 K81:K84 O81:O84 S81:S84" xr:uid="{00000000-0002-0000-0A00-00002A000000}">
      <formula1>$I$132:$I$148</formula1>
    </dataValidation>
    <dataValidation type="list" allowBlank="1" showInputMessage="1" showErrorMessage="1" prompt="Select integration level" sqref="D96:S96" xr:uid="{00000000-0002-0000-0A00-00002B000000}">
      <formula1>$H$114:$H$118</formula1>
    </dataValidation>
    <dataValidation type="list" allowBlank="1" showInputMessage="1" showErrorMessage="1" prompt="Select state of enforcement" sqref="E100:F100 I100:J100 M100:N100 Q100:R100" xr:uid="{00000000-0002-0000-0A00-00002C000000}">
      <formula1>$I$107:$I$111</formula1>
    </dataValidation>
    <dataValidation type="list" allowBlank="1" showInputMessage="1" showErrorMessage="1" error="Please select the from the drop-down list_x000a_" prompt="Please select from the drop-down list" sqref="C17" xr:uid="{00000000-0002-0000-0A00-00002D000000}">
      <formula1>$J$118:$J$125</formula1>
    </dataValidation>
    <dataValidation type="list" allowBlank="1" showInputMessage="1" showErrorMessage="1" error="Please select from the drop-down list" prompt="Please select from the drop-down list" sqref="C14" xr:uid="{00000000-0002-0000-0A00-00002E000000}">
      <formula1>$C$127:$C$129</formula1>
    </dataValidation>
    <dataValidation type="list" allowBlank="1" showInputMessage="1" showErrorMessage="1" error="Select from the drop-down list" prompt="Select from the drop-down list" sqref="C16" xr:uid="{00000000-0002-0000-0A00-00002F000000}">
      <formula1>$B$127:$B$130</formula1>
    </dataValidation>
    <dataValidation type="list" allowBlank="1" showInputMessage="1" showErrorMessage="1" error="Select from the drop-down list" prompt="Select from the drop-down list" sqref="C15" xr:uid="{00000000-0002-0000-0A00-000030000000}">
      <formula1>$B$133:$B$291</formula1>
    </dataValidation>
    <dataValidation allowBlank="1" showInputMessage="1" showErrorMessage="1" prompt="Please enter your project ID" sqref="C12" xr:uid="{00000000-0002-0000-0A00-000031000000}"/>
    <dataValidation allowBlank="1" showInputMessage="1" showErrorMessage="1" prompt="Enter the name of the Implementing Entity_x000a_" sqref="C13" xr:uid="{00000000-0002-0000-0A00-000032000000}"/>
    <dataValidation type="list" allowBlank="1" showInputMessage="1" showErrorMessage="1" errorTitle="Invalid data" error="Please enter a number between 0 and 100" sqref="E34" xr:uid="{00000000-0002-0000-0A00-000033000000}">
      <formula1>"Training manuals, handbooks, technical guidelines"</formula1>
    </dataValidation>
    <dataValidation type="list" allowBlank="1" showInputMessage="1" showErrorMessage="1" prompt="Select level of awarness" sqref="F32:G32 J32:K32 N32:O32 R32:S32" xr:uid="{00000000-0002-0000-0A00-000034000000}">
      <formula1>"5: Fully aware, 4: Mostly aware, 3: Partially aware, 2: Partially not aware, 1: Aware of neither"</formula1>
    </dataValidation>
    <dataValidation type="list" allowBlank="1" showInputMessage="1" showErrorMessage="1" prompt="Select level of awarness" sqref="F34:G34" xr:uid="{00000000-0002-0000-0A00-000035000000}">
      <formula1>"Regional, National, Sub-national, Local"</formula1>
    </dataValidation>
    <dataValidation type="list" allowBlank="1" showInputMessage="1" showErrorMessage="1" errorTitle="Invalid data" error="Please enter a number between 0 and 100" sqref="I34 M34 Q34" xr:uid="{00000000-0002-0000-0A00-000036000000}">
      <formula1>"Training manuals, Handbooks, Technical guidelines"</formula1>
    </dataValidation>
    <dataValidation type="list" allowBlank="1" showInputMessage="1" showErrorMessage="1" sqref="J34:K34 R34:S34 N34:O34" xr:uid="{00000000-0002-0000-0A00-000037000000}">
      <formula1>"Regional, National, Sub-national, Local"</formula1>
    </dataValidation>
    <dataValidation type="list" allowBlank="1" showInputMessage="1" showErrorMessage="1" errorTitle="Invalid data" error="Please enter a number between 0 and 100" prompt="Enter a percentage using the drop down menu" sqref="Q32 E32 I32 M32" xr:uid="{00000000-0002-0000-0A00-000038000000}">
      <formula1>"20% to 39%, 40% to 60%, 61% to 80%"</formula1>
    </dataValidation>
  </dataValidations>
  <hyperlinks>
    <hyperlink ref="B8" r:id="rId1" xr:uid="{00000000-0004-0000-0A00-000000000000}"/>
  </hyperlinks>
  <pageMargins left="0.7" right="0.7" top="0.75" bottom="0.75" header="0.3" footer="0.3"/>
  <pageSetup paperSize="8" scale="36" fitToHeight="0" orientation="landscape" cellComments="asDisplayed"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election activeCell="I10" sqref="I10"/>
    </sheetView>
  </sheetViews>
  <sheetFormatPr defaultColWidth="10.90625" defaultRowHeight="14.5" x14ac:dyDescent="0.3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AN87"/>
  <sheetViews>
    <sheetView zoomScale="80" zoomScaleNormal="80" workbookViewId="0">
      <selection activeCell="E10" sqref="E10:F10"/>
    </sheetView>
  </sheetViews>
  <sheetFormatPr defaultColWidth="8.7265625" defaultRowHeight="14" x14ac:dyDescent="0.3"/>
  <cols>
    <col min="1" max="1" width="1.453125" style="19" customWidth="1"/>
    <col min="2" max="2" width="1.453125" style="18" customWidth="1"/>
    <col min="3" max="3" width="10.26953125" style="18" customWidth="1"/>
    <col min="4" max="4" width="21" style="18" customWidth="1"/>
    <col min="5" max="5" width="27.453125" style="19" customWidth="1"/>
    <col min="6" max="6" width="22.7265625" style="19" customWidth="1"/>
    <col min="7" max="7" width="13.453125" style="19" customWidth="1"/>
    <col min="8" max="8" width="1.7265625" style="19" customWidth="1"/>
    <col min="9" max="9" width="8.1796875" style="19" customWidth="1"/>
    <col min="10" max="10" width="6.1796875" style="19" customWidth="1"/>
    <col min="11" max="12" width="18.1796875" style="19" customWidth="1"/>
    <col min="13" max="13" width="27.7265625" style="19" customWidth="1"/>
    <col min="14" max="14" width="18.453125" style="19" customWidth="1"/>
    <col min="15" max="15" width="14.26953125" style="19" customWidth="1"/>
    <col min="16" max="16" width="1.7265625" style="19" customWidth="1"/>
    <col min="17" max="17" width="10.26953125" style="19" customWidth="1"/>
    <col min="18" max="19" width="8.7265625" style="19"/>
    <col min="20" max="20" width="23" style="19" customWidth="1"/>
    <col min="21" max="21" width="28.26953125" style="19" customWidth="1"/>
    <col min="22" max="22" width="23.7265625" style="19" customWidth="1"/>
    <col min="23" max="23" width="12.26953125" style="19" customWidth="1"/>
    <col min="24" max="24" width="2.26953125" style="19" customWidth="1"/>
    <col min="25" max="25" width="10.7265625" style="19" customWidth="1"/>
    <col min="26" max="26" width="5.7265625" style="19" customWidth="1"/>
    <col min="27" max="27" width="4.7265625" style="19" customWidth="1"/>
    <col min="28" max="28" width="24.7265625" style="19" customWidth="1"/>
    <col min="29" max="29" width="22.453125" style="19" customWidth="1"/>
    <col min="30" max="30" width="30.453125" style="19" customWidth="1"/>
    <col min="31" max="31" width="13.453125" style="19" customWidth="1"/>
    <col min="32" max="32" width="2.7265625" style="19" customWidth="1"/>
    <col min="33" max="33" width="10.7265625" style="19" customWidth="1"/>
    <col min="34" max="34" width="4.7265625" style="19" customWidth="1"/>
    <col min="35" max="35" width="5" style="19" customWidth="1"/>
    <col min="36" max="36" width="23.26953125" style="19" customWidth="1"/>
    <col min="37" max="37" width="21" style="19" customWidth="1"/>
    <col min="38" max="38" width="32.1796875" style="19" customWidth="1"/>
    <col min="39" max="39" width="14.1796875" style="19" customWidth="1"/>
    <col min="40" max="40" width="2.7265625" style="19" customWidth="1"/>
    <col min="41" max="16384" width="8.7265625" style="19"/>
  </cols>
  <sheetData>
    <row r="1" spans="2:40" ht="14.5" thickBot="1" x14ac:dyDescent="0.35"/>
    <row r="2" spans="2:40" ht="14.5" thickBot="1" x14ac:dyDescent="0.35">
      <c r="B2" s="59"/>
      <c r="C2" s="60"/>
      <c r="D2" s="60"/>
      <c r="E2" s="61"/>
      <c r="F2" s="61"/>
      <c r="G2" s="61"/>
      <c r="H2" s="62"/>
      <c r="J2" s="59"/>
      <c r="K2" s="60"/>
      <c r="L2" s="60"/>
      <c r="M2" s="61"/>
      <c r="N2" s="61"/>
      <c r="O2" s="61"/>
      <c r="P2" s="62"/>
      <c r="R2" s="59"/>
      <c r="S2" s="60"/>
      <c r="T2" s="60"/>
      <c r="U2" s="61"/>
      <c r="V2" s="61"/>
      <c r="W2" s="61"/>
      <c r="X2" s="62"/>
      <c r="Z2" s="59"/>
      <c r="AA2" s="60"/>
      <c r="AB2" s="60"/>
      <c r="AC2" s="61"/>
      <c r="AD2" s="61"/>
      <c r="AE2" s="61"/>
      <c r="AF2" s="62"/>
      <c r="AH2" s="59"/>
      <c r="AI2" s="60"/>
      <c r="AJ2" s="60"/>
      <c r="AK2" s="61"/>
      <c r="AL2" s="61"/>
      <c r="AM2" s="61"/>
      <c r="AN2" s="62"/>
    </row>
    <row r="3" spans="2:40" ht="20.65" customHeight="1" thickBot="1" x14ac:dyDescent="0.45">
      <c r="B3" s="63"/>
      <c r="C3" s="548" t="s">
        <v>1046</v>
      </c>
      <c r="D3" s="549"/>
      <c r="E3" s="549"/>
      <c r="F3" s="549"/>
      <c r="G3" s="550"/>
      <c r="H3" s="64"/>
      <c r="J3" s="63"/>
      <c r="K3" s="519" t="s">
        <v>730</v>
      </c>
      <c r="L3" s="520"/>
      <c r="M3" s="520"/>
      <c r="N3" s="520"/>
      <c r="O3" s="521"/>
      <c r="P3" s="64"/>
      <c r="R3" s="63"/>
      <c r="S3" s="519" t="s">
        <v>731</v>
      </c>
      <c r="T3" s="520"/>
      <c r="U3" s="520"/>
      <c r="V3" s="520"/>
      <c r="W3" s="521"/>
      <c r="X3" s="64"/>
      <c r="Z3" s="63"/>
      <c r="AA3" s="519" t="s">
        <v>732</v>
      </c>
      <c r="AB3" s="520"/>
      <c r="AC3" s="520"/>
      <c r="AD3" s="520"/>
      <c r="AE3" s="521"/>
      <c r="AF3" s="64"/>
      <c r="AH3" s="63"/>
      <c r="AI3" s="519" t="s">
        <v>733</v>
      </c>
      <c r="AJ3" s="520"/>
      <c r="AK3" s="520"/>
      <c r="AL3" s="520"/>
      <c r="AM3" s="521"/>
      <c r="AN3" s="64"/>
    </row>
    <row r="4" spans="2:40" ht="14.65" customHeight="1" x14ac:dyDescent="0.3">
      <c r="B4" s="551"/>
      <c r="C4" s="523"/>
      <c r="D4" s="523"/>
      <c r="E4" s="523"/>
      <c r="F4" s="523"/>
      <c r="G4" s="66"/>
      <c r="H4" s="64"/>
      <c r="J4" s="522"/>
      <c r="K4" s="523"/>
      <c r="L4" s="523"/>
      <c r="M4" s="523"/>
      <c r="N4" s="523"/>
      <c r="O4" s="66"/>
      <c r="P4" s="64"/>
      <c r="R4" s="522"/>
      <c r="S4" s="523"/>
      <c r="T4" s="523"/>
      <c r="U4" s="523"/>
      <c r="V4" s="523"/>
      <c r="W4" s="66"/>
      <c r="X4" s="64"/>
      <c r="Z4" s="522"/>
      <c r="AA4" s="523"/>
      <c r="AB4" s="523"/>
      <c r="AC4" s="523"/>
      <c r="AD4" s="523"/>
      <c r="AE4" s="66"/>
      <c r="AF4" s="64"/>
      <c r="AH4" s="522"/>
      <c r="AI4" s="523"/>
      <c r="AJ4" s="523"/>
      <c r="AK4" s="523"/>
      <c r="AL4" s="523"/>
      <c r="AM4" s="66"/>
      <c r="AN4" s="64"/>
    </row>
    <row r="5" spans="2:40" x14ac:dyDescent="0.3">
      <c r="B5" s="65"/>
      <c r="C5" s="524"/>
      <c r="D5" s="524"/>
      <c r="E5" s="524"/>
      <c r="F5" s="524"/>
      <c r="G5" s="66"/>
      <c r="H5" s="64"/>
      <c r="J5" s="65"/>
      <c r="K5" s="524"/>
      <c r="L5" s="524"/>
      <c r="M5" s="524"/>
      <c r="N5" s="524"/>
      <c r="O5" s="66"/>
      <c r="P5" s="64"/>
      <c r="R5" s="65"/>
      <c r="S5" s="524"/>
      <c r="T5" s="524"/>
      <c r="U5" s="524"/>
      <c r="V5" s="524"/>
      <c r="W5" s="66"/>
      <c r="X5" s="64"/>
      <c r="Z5" s="65"/>
      <c r="AA5" s="524"/>
      <c r="AB5" s="524"/>
      <c r="AC5" s="524"/>
      <c r="AD5" s="524"/>
      <c r="AE5" s="66"/>
      <c r="AF5" s="64"/>
      <c r="AH5" s="65"/>
      <c r="AI5" s="524"/>
      <c r="AJ5" s="524"/>
      <c r="AK5" s="524"/>
      <c r="AL5" s="524"/>
      <c r="AM5" s="66"/>
      <c r="AN5" s="64"/>
    </row>
    <row r="6" spans="2:40" x14ac:dyDescent="0.3">
      <c r="B6" s="65"/>
      <c r="C6" s="41"/>
      <c r="D6" s="46"/>
      <c r="E6" s="42"/>
      <c r="F6" s="66"/>
      <c r="G6" s="66"/>
      <c r="H6" s="64"/>
      <c r="J6" s="65"/>
      <c r="K6" s="41"/>
      <c r="L6" s="46"/>
      <c r="M6" s="42"/>
      <c r="N6" s="66"/>
      <c r="O6" s="66"/>
      <c r="P6" s="64"/>
      <c r="R6" s="65"/>
      <c r="S6" s="41"/>
      <c r="T6" s="46"/>
      <c r="U6" s="42"/>
      <c r="V6" s="66"/>
      <c r="W6" s="66"/>
      <c r="X6" s="64"/>
      <c r="Z6" s="65"/>
      <c r="AA6" s="41"/>
      <c r="AB6" s="46"/>
      <c r="AC6" s="42"/>
      <c r="AD6" s="66"/>
      <c r="AE6" s="66"/>
      <c r="AF6" s="64"/>
      <c r="AH6" s="65"/>
      <c r="AI6" s="41"/>
      <c r="AJ6" s="46"/>
      <c r="AK6" s="42"/>
      <c r="AL6" s="66"/>
      <c r="AM6" s="66"/>
      <c r="AN6" s="64"/>
    </row>
    <row r="7" spans="2:40" ht="13.9" customHeight="1" thickBot="1" x14ac:dyDescent="0.35">
      <c r="B7" s="65"/>
      <c r="C7" s="512" t="s">
        <v>229</v>
      </c>
      <c r="D7" s="512"/>
      <c r="E7" s="43"/>
      <c r="F7" s="66"/>
      <c r="G7" s="66"/>
      <c r="H7" s="64"/>
      <c r="J7" s="65"/>
      <c r="K7" s="512" t="s">
        <v>229</v>
      </c>
      <c r="L7" s="512"/>
      <c r="M7" s="43"/>
      <c r="N7" s="66"/>
      <c r="O7" s="66"/>
      <c r="P7" s="64"/>
      <c r="R7" s="65"/>
      <c r="S7" s="512" t="s">
        <v>229</v>
      </c>
      <c r="T7" s="512"/>
      <c r="U7" s="43"/>
      <c r="V7" s="66"/>
      <c r="W7" s="66"/>
      <c r="X7" s="64"/>
      <c r="Z7" s="65"/>
      <c r="AA7" s="512" t="s">
        <v>229</v>
      </c>
      <c r="AB7" s="512"/>
      <c r="AC7" s="43"/>
      <c r="AD7" s="66"/>
      <c r="AE7" s="66"/>
      <c r="AF7" s="64"/>
      <c r="AH7" s="65"/>
      <c r="AI7" s="512" t="s">
        <v>229</v>
      </c>
      <c r="AJ7" s="512"/>
      <c r="AK7" s="43"/>
      <c r="AL7" s="66"/>
      <c r="AM7" s="66"/>
      <c r="AN7" s="64"/>
    </row>
    <row r="8" spans="2:40" ht="39" customHeight="1" thickBot="1" x14ac:dyDescent="0.35">
      <c r="B8" s="65"/>
      <c r="C8" s="525" t="s">
        <v>237</v>
      </c>
      <c r="D8" s="525"/>
      <c r="E8" s="525"/>
      <c r="F8" s="525"/>
      <c r="G8" s="66"/>
      <c r="H8" s="64"/>
      <c r="I8" s="360"/>
      <c r="J8" s="65"/>
      <c r="K8" s="525" t="s">
        <v>237</v>
      </c>
      <c r="L8" s="525"/>
      <c r="M8" s="525"/>
      <c r="N8" s="525"/>
      <c r="O8" s="66"/>
      <c r="P8" s="64"/>
      <c r="Q8" s="356"/>
      <c r="R8" s="65"/>
      <c r="S8" s="525" t="s">
        <v>237</v>
      </c>
      <c r="T8" s="525"/>
      <c r="U8" s="525"/>
      <c r="V8" s="525"/>
      <c r="W8" s="66"/>
      <c r="X8" s="64"/>
      <c r="Y8" s="356"/>
      <c r="Z8" s="65"/>
      <c r="AA8" s="525" t="s">
        <v>237</v>
      </c>
      <c r="AB8" s="525"/>
      <c r="AC8" s="525"/>
      <c r="AD8" s="525"/>
      <c r="AE8" s="66"/>
      <c r="AF8" s="64"/>
      <c r="AG8" s="365"/>
      <c r="AH8" s="65"/>
      <c r="AI8" s="525" t="s">
        <v>237</v>
      </c>
      <c r="AJ8" s="525"/>
      <c r="AK8" s="525"/>
      <c r="AL8" s="525"/>
      <c r="AM8" s="66"/>
      <c r="AN8" s="64"/>
    </row>
    <row r="9" spans="2:40" ht="85.5" customHeight="1" thickBot="1" x14ac:dyDescent="0.35">
      <c r="B9" s="65"/>
      <c r="C9" s="526" t="s">
        <v>1047</v>
      </c>
      <c r="D9" s="526"/>
      <c r="E9" s="546">
        <v>500000</v>
      </c>
      <c r="F9" s="547"/>
      <c r="G9" s="66"/>
      <c r="H9" s="64"/>
      <c r="J9" s="65"/>
      <c r="K9" s="526" t="s">
        <v>623</v>
      </c>
      <c r="L9" s="526"/>
      <c r="M9" s="527"/>
      <c r="N9" s="528"/>
      <c r="O9" s="66"/>
      <c r="P9" s="64"/>
      <c r="R9" s="65"/>
      <c r="S9" s="526" t="s">
        <v>623</v>
      </c>
      <c r="T9" s="526"/>
      <c r="U9" s="527"/>
      <c r="V9" s="528"/>
      <c r="W9" s="66"/>
      <c r="X9" s="64"/>
      <c r="Z9" s="65"/>
      <c r="AA9" s="526" t="s">
        <v>623</v>
      </c>
      <c r="AB9" s="526"/>
      <c r="AC9" s="527"/>
      <c r="AD9" s="528"/>
      <c r="AE9" s="66"/>
      <c r="AF9" s="64"/>
      <c r="AH9" s="65"/>
      <c r="AI9" s="526" t="s">
        <v>623</v>
      </c>
      <c r="AJ9" s="526"/>
      <c r="AK9" s="527"/>
      <c r="AL9" s="528"/>
      <c r="AM9" s="66"/>
      <c r="AN9" s="64"/>
    </row>
    <row r="10" spans="2:40" ht="108" customHeight="1" thickBot="1" x14ac:dyDescent="0.35">
      <c r="B10" s="65"/>
      <c r="C10" s="512" t="s">
        <v>230</v>
      </c>
      <c r="D10" s="512"/>
      <c r="E10" s="544" t="s">
        <v>1048</v>
      </c>
      <c r="F10" s="545"/>
      <c r="G10" s="66"/>
      <c r="H10" s="64"/>
      <c r="J10" s="65"/>
      <c r="K10" s="512" t="s">
        <v>230</v>
      </c>
      <c r="L10" s="512"/>
      <c r="M10" s="529"/>
      <c r="N10" s="530"/>
      <c r="O10" s="66"/>
      <c r="P10" s="64"/>
      <c r="R10" s="65"/>
      <c r="S10" s="512" t="s">
        <v>230</v>
      </c>
      <c r="T10" s="512"/>
      <c r="U10" s="529"/>
      <c r="V10" s="530"/>
      <c r="W10" s="66"/>
      <c r="X10" s="64"/>
      <c r="Z10" s="65"/>
      <c r="AA10" s="512" t="s">
        <v>230</v>
      </c>
      <c r="AB10" s="512"/>
      <c r="AC10" s="529"/>
      <c r="AD10" s="530"/>
      <c r="AE10" s="66"/>
      <c r="AF10" s="64"/>
      <c r="AH10" s="65"/>
      <c r="AI10" s="512" t="s">
        <v>230</v>
      </c>
      <c r="AJ10" s="512"/>
      <c r="AK10" s="529"/>
      <c r="AL10" s="530"/>
      <c r="AM10" s="66"/>
      <c r="AN10" s="64"/>
    </row>
    <row r="11" spans="2:40" ht="14.5" thickBot="1" x14ac:dyDescent="0.35">
      <c r="B11" s="65"/>
      <c r="C11" s="46"/>
      <c r="D11" s="46"/>
      <c r="E11" s="66"/>
      <c r="F11" s="66"/>
      <c r="G11" s="66"/>
      <c r="H11" s="64"/>
      <c r="J11" s="65"/>
      <c r="K11" s="46"/>
      <c r="L11" s="46"/>
      <c r="M11" s="66"/>
      <c r="N11" s="66"/>
      <c r="O11" s="66"/>
      <c r="P11" s="64"/>
      <c r="R11" s="65"/>
      <c r="S11" s="46"/>
      <c r="T11" s="46"/>
      <c r="U11" s="66"/>
      <c r="V11" s="66"/>
      <c r="W11" s="66"/>
      <c r="X11" s="64"/>
      <c r="Z11" s="65"/>
      <c r="AA11" s="46"/>
      <c r="AB11" s="46"/>
      <c r="AC11" s="66"/>
      <c r="AD11" s="66"/>
      <c r="AE11" s="66"/>
      <c r="AF11" s="64"/>
      <c r="AH11" s="65"/>
      <c r="AI11" s="46"/>
      <c r="AJ11" s="46"/>
      <c r="AK11" s="66"/>
      <c r="AL11" s="66"/>
      <c r="AM11" s="66"/>
      <c r="AN11" s="64"/>
    </row>
    <row r="12" spans="2:40" ht="18.75" customHeight="1" thickBot="1" x14ac:dyDescent="0.35">
      <c r="B12" s="65"/>
      <c r="C12" s="512" t="s">
        <v>288</v>
      </c>
      <c r="D12" s="512"/>
      <c r="E12" s="527">
        <v>0</v>
      </c>
      <c r="F12" s="528"/>
      <c r="G12" s="66"/>
      <c r="H12" s="64"/>
      <c r="J12" s="65"/>
      <c r="K12" s="512" t="s">
        <v>288</v>
      </c>
      <c r="L12" s="512"/>
      <c r="M12" s="527"/>
      <c r="N12" s="528"/>
      <c r="O12" s="66"/>
      <c r="P12" s="64"/>
      <c r="R12" s="65"/>
      <c r="S12" s="512" t="s">
        <v>288</v>
      </c>
      <c r="T12" s="512"/>
      <c r="U12" s="527"/>
      <c r="V12" s="528"/>
      <c r="W12" s="66"/>
      <c r="X12" s="64"/>
      <c r="Z12" s="65"/>
      <c r="AA12" s="512" t="s">
        <v>288</v>
      </c>
      <c r="AB12" s="512"/>
      <c r="AC12" s="527"/>
      <c r="AD12" s="528"/>
      <c r="AE12" s="66"/>
      <c r="AF12" s="64"/>
      <c r="AH12" s="65"/>
      <c r="AI12" s="512" t="s">
        <v>288</v>
      </c>
      <c r="AJ12" s="512"/>
      <c r="AK12" s="527"/>
      <c r="AL12" s="528"/>
      <c r="AM12" s="66"/>
      <c r="AN12" s="64"/>
    </row>
    <row r="13" spans="2:40" ht="15" customHeight="1" x14ac:dyDescent="0.3">
      <c r="B13" s="65"/>
      <c r="C13" s="531" t="s">
        <v>287</v>
      </c>
      <c r="D13" s="531"/>
      <c r="E13" s="531"/>
      <c r="F13" s="531"/>
      <c r="G13" s="66"/>
      <c r="H13" s="64"/>
      <c r="J13" s="65"/>
      <c r="K13" s="531" t="s">
        <v>287</v>
      </c>
      <c r="L13" s="531"/>
      <c r="M13" s="531"/>
      <c r="N13" s="531"/>
      <c r="O13" s="66"/>
      <c r="P13" s="64"/>
      <c r="R13" s="65"/>
      <c r="S13" s="531" t="s">
        <v>287</v>
      </c>
      <c r="T13" s="531"/>
      <c r="U13" s="531"/>
      <c r="V13" s="531"/>
      <c r="W13" s="66"/>
      <c r="X13" s="64"/>
      <c r="Z13" s="65"/>
      <c r="AA13" s="531" t="s">
        <v>287</v>
      </c>
      <c r="AB13" s="531"/>
      <c r="AC13" s="531"/>
      <c r="AD13" s="531"/>
      <c r="AE13" s="66"/>
      <c r="AF13" s="64"/>
      <c r="AH13" s="65"/>
      <c r="AI13" s="531" t="s">
        <v>287</v>
      </c>
      <c r="AJ13" s="531"/>
      <c r="AK13" s="531"/>
      <c r="AL13" s="531"/>
      <c r="AM13" s="66"/>
      <c r="AN13" s="64"/>
    </row>
    <row r="14" spans="2:40" ht="15" customHeight="1" x14ac:dyDescent="0.3">
      <c r="B14" s="65"/>
      <c r="C14" s="351"/>
      <c r="D14" s="351"/>
      <c r="E14" s="351"/>
      <c r="F14" s="351"/>
      <c r="G14" s="66"/>
      <c r="H14" s="64"/>
      <c r="J14" s="65"/>
      <c r="K14" s="351"/>
      <c r="L14" s="351"/>
      <c r="M14" s="351"/>
      <c r="N14" s="351"/>
      <c r="O14" s="66"/>
      <c r="P14" s="64"/>
      <c r="R14" s="65"/>
      <c r="S14" s="351"/>
      <c r="T14" s="351"/>
      <c r="U14" s="351"/>
      <c r="V14" s="351"/>
      <c r="W14" s="66"/>
      <c r="X14" s="64"/>
      <c r="Z14" s="65"/>
      <c r="AA14" s="359"/>
      <c r="AB14" s="359"/>
      <c r="AC14" s="359"/>
      <c r="AD14" s="359"/>
      <c r="AE14" s="66"/>
      <c r="AF14" s="64"/>
      <c r="AH14" s="65"/>
      <c r="AI14" s="359"/>
      <c r="AJ14" s="359"/>
      <c r="AK14" s="359"/>
      <c r="AL14" s="359"/>
      <c r="AM14" s="66"/>
      <c r="AN14" s="64"/>
    </row>
    <row r="15" spans="2:40" ht="14.65" customHeight="1" thickBot="1" x14ac:dyDescent="0.35">
      <c r="B15" s="65"/>
      <c r="C15" s="512" t="s">
        <v>213</v>
      </c>
      <c r="D15" s="512"/>
      <c r="E15" s="66"/>
      <c r="F15" s="66"/>
      <c r="G15" s="66"/>
      <c r="H15" s="64"/>
      <c r="I15" s="20"/>
      <c r="J15" s="65"/>
      <c r="K15" s="512" t="s">
        <v>213</v>
      </c>
      <c r="L15" s="512"/>
      <c r="M15" s="66"/>
      <c r="N15" s="66"/>
      <c r="O15" s="66"/>
      <c r="P15" s="64"/>
      <c r="R15" s="65"/>
      <c r="S15" s="512" t="s">
        <v>213</v>
      </c>
      <c r="T15" s="512"/>
      <c r="U15" s="66"/>
      <c r="V15" s="66"/>
      <c r="W15" s="66"/>
      <c r="X15" s="64"/>
      <c r="Z15" s="65"/>
      <c r="AA15" s="512" t="s">
        <v>213</v>
      </c>
      <c r="AB15" s="512"/>
      <c r="AC15" s="66"/>
      <c r="AD15" s="66"/>
      <c r="AE15" s="66"/>
      <c r="AF15" s="64"/>
      <c r="AH15" s="65"/>
      <c r="AI15" s="512" t="s">
        <v>213</v>
      </c>
      <c r="AJ15" s="512"/>
      <c r="AK15" s="66"/>
      <c r="AL15" s="66"/>
      <c r="AM15" s="66"/>
      <c r="AN15" s="64"/>
    </row>
    <row r="16" spans="2:40" ht="49.9" customHeight="1" thickBot="1" x14ac:dyDescent="0.35">
      <c r="B16" s="65"/>
      <c r="C16" s="512" t="s">
        <v>270</v>
      </c>
      <c r="D16" s="512"/>
      <c r="E16" s="460" t="s">
        <v>214</v>
      </c>
      <c r="F16" s="461" t="s">
        <v>215</v>
      </c>
      <c r="G16" s="66"/>
      <c r="H16" s="64"/>
      <c r="I16" s="20"/>
      <c r="J16" s="65"/>
      <c r="K16" s="512" t="s">
        <v>270</v>
      </c>
      <c r="L16" s="512"/>
      <c r="M16" s="154" t="s">
        <v>214</v>
      </c>
      <c r="N16" s="155" t="s">
        <v>215</v>
      </c>
      <c r="O16" s="66"/>
      <c r="P16" s="64"/>
      <c r="R16" s="65"/>
      <c r="S16" s="512" t="s">
        <v>270</v>
      </c>
      <c r="T16" s="512"/>
      <c r="U16" s="154" t="s">
        <v>214</v>
      </c>
      <c r="V16" s="155" t="s">
        <v>215</v>
      </c>
      <c r="W16" s="66"/>
      <c r="X16" s="64"/>
      <c r="Z16" s="65"/>
      <c r="AA16" s="512" t="s">
        <v>270</v>
      </c>
      <c r="AB16" s="512"/>
      <c r="AC16" s="154" t="s">
        <v>214</v>
      </c>
      <c r="AD16" s="155" t="s">
        <v>215</v>
      </c>
      <c r="AE16" s="66"/>
      <c r="AF16" s="64"/>
      <c r="AH16" s="65"/>
      <c r="AI16" s="512" t="s">
        <v>270</v>
      </c>
      <c r="AJ16" s="512"/>
      <c r="AK16" s="154" t="s">
        <v>214</v>
      </c>
      <c r="AL16" s="155" t="s">
        <v>215</v>
      </c>
      <c r="AM16" s="66"/>
      <c r="AN16" s="64"/>
    </row>
    <row r="17" spans="2:40" ht="90.65" customHeight="1" x14ac:dyDescent="0.3">
      <c r="B17" s="65"/>
      <c r="C17" s="46"/>
      <c r="D17" s="46"/>
      <c r="E17" s="448" t="s">
        <v>812</v>
      </c>
      <c r="F17" s="459">
        <f>22911417/550.5</f>
        <v>41619.286103542232</v>
      </c>
      <c r="G17" s="493"/>
      <c r="H17" s="64"/>
      <c r="I17" s="20"/>
      <c r="J17" s="65"/>
      <c r="K17" s="46"/>
      <c r="L17" s="46"/>
      <c r="M17" s="28"/>
      <c r="N17" s="29"/>
      <c r="O17" s="66"/>
      <c r="P17" s="64"/>
      <c r="R17" s="65"/>
      <c r="S17" s="46"/>
      <c r="T17" s="46"/>
      <c r="U17" s="28"/>
      <c r="V17" s="29"/>
      <c r="W17" s="66"/>
      <c r="X17" s="64"/>
      <c r="Z17" s="65"/>
      <c r="AA17" s="46"/>
      <c r="AB17" s="46"/>
      <c r="AC17" s="28"/>
      <c r="AD17" s="29"/>
      <c r="AE17" s="66"/>
      <c r="AF17" s="64"/>
      <c r="AH17" s="65"/>
      <c r="AI17" s="46"/>
      <c r="AJ17" s="46"/>
      <c r="AK17" s="28"/>
      <c r="AL17" s="29"/>
      <c r="AM17" s="66"/>
      <c r="AN17" s="64"/>
    </row>
    <row r="18" spans="2:40" ht="84.65" customHeight="1" x14ac:dyDescent="0.3">
      <c r="B18" s="65"/>
      <c r="C18" s="46"/>
      <c r="D18" s="46"/>
      <c r="E18" s="451" t="s">
        <v>813</v>
      </c>
      <c r="F18" s="449">
        <f>2387601/550.5</f>
        <v>4337.1498637602181</v>
      </c>
      <c r="G18" s="493"/>
      <c r="H18" s="64"/>
      <c r="I18" s="20"/>
      <c r="J18" s="65"/>
      <c r="K18" s="46"/>
      <c r="L18" s="46"/>
      <c r="M18" s="22"/>
      <c r="N18" s="23"/>
      <c r="O18" s="66"/>
      <c r="P18" s="64"/>
      <c r="R18" s="65"/>
      <c r="S18" s="46"/>
      <c r="T18" s="46"/>
      <c r="U18" s="22"/>
      <c r="V18" s="23"/>
      <c r="W18" s="66"/>
      <c r="X18" s="64"/>
      <c r="Z18" s="65"/>
      <c r="AA18" s="46"/>
      <c r="AB18" s="46"/>
      <c r="AC18" s="22"/>
      <c r="AD18" s="23"/>
      <c r="AE18" s="66"/>
      <c r="AF18" s="64"/>
      <c r="AH18" s="65"/>
      <c r="AI18" s="46"/>
      <c r="AJ18" s="46"/>
      <c r="AK18" s="22"/>
      <c r="AL18" s="23"/>
      <c r="AM18" s="66"/>
      <c r="AN18" s="64"/>
    </row>
    <row r="19" spans="2:40" ht="65" x14ac:dyDescent="0.3">
      <c r="B19" s="65"/>
      <c r="C19" s="46"/>
      <c r="D19" s="46"/>
      <c r="E19" s="451" t="s">
        <v>1026</v>
      </c>
      <c r="F19" s="449">
        <f>4144401/550.5</f>
        <v>7528.4305177111719</v>
      </c>
      <c r="G19" s="493"/>
      <c r="H19" s="64"/>
      <c r="I19" s="20"/>
      <c r="J19" s="65"/>
      <c r="K19" s="46"/>
      <c r="L19" s="46"/>
      <c r="M19" s="22"/>
      <c r="N19" s="23"/>
      <c r="O19" s="66"/>
      <c r="P19" s="64"/>
      <c r="R19" s="65"/>
      <c r="S19" s="46"/>
      <c r="T19" s="46"/>
      <c r="U19" s="22"/>
      <c r="V19" s="23"/>
      <c r="W19" s="66"/>
      <c r="X19" s="64"/>
      <c r="Z19" s="65"/>
      <c r="AA19" s="46"/>
      <c r="AB19" s="46"/>
      <c r="AC19" s="22"/>
      <c r="AD19" s="23"/>
      <c r="AE19" s="66"/>
      <c r="AF19" s="64"/>
      <c r="AH19" s="65"/>
      <c r="AI19" s="46"/>
      <c r="AJ19" s="46"/>
      <c r="AK19" s="22"/>
      <c r="AL19" s="23"/>
      <c r="AM19" s="66"/>
      <c r="AN19" s="64"/>
    </row>
    <row r="20" spans="2:40" ht="26" x14ac:dyDescent="0.3">
      <c r="B20" s="65"/>
      <c r="C20" s="46"/>
      <c r="D20" s="46"/>
      <c r="E20" s="451" t="s">
        <v>814</v>
      </c>
      <c r="F20" s="449">
        <v>0</v>
      </c>
      <c r="G20" s="493"/>
      <c r="H20" s="64"/>
      <c r="I20" s="20"/>
      <c r="J20" s="65"/>
      <c r="K20" s="46"/>
      <c r="L20" s="46"/>
      <c r="M20" s="22"/>
      <c r="N20" s="23"/>
      <c r="O20" s="66"/>
      <c r="P20" s="64"/>
      <c r="R20" s="65"/>
      <c r="S20" s="46"/>
      <c r="T20" s="46"/>
      <c r="U20" s="22"/>
      <c r="V20" s="23"/>
      <c r="W20" s="66"/>
      <c r="X20" s="64"/>
      <c r="Z20" s="65"/>
      <c r="AA20" s="46"/>
      <c r="AB20" s="46"/>
      <c r="AC20" s="22"/>
      <c r="AD20" s="23"/>
      <c r="AE20" s="66"/>
      <c r="AF20" s="64"/>
      <c r="AH20" s="65"/>
      <c r="AI20" s="46"/>
      <c r="AJ20" s="46"/>
      <c r="AK20" s="22"/>
      <c r="AL20" s="23"/>
      <c r="AM20" s="66"/>
      <c r="AN20" s="64"/>
    </row>
    <row r="21" spans="2:40" ht="49.15" customHeight="1" x14ac:dyDescent="0.3">
      <c r="B21" s="65"/>
      <c r="C21" s="46"/>
      <c r="D21" s="46"/>
      <c r="E21" s="451" t="s">
        <v>815</v>
      </c>
      <c r="F21" s="449">
        <f>153720/550.5</f>
        <v>279.23705722070844</v>
      </c>
      <c r="G21" s="493"/>
      <c r="H21" s="64"/>
      <c r="I21" s="20"/>
      <c r="J21" s="65"/>
      <c r="K21" s="46"/>
      <c r="L21" s="46"/>
      <c r="M21" s="22"/>
      <c r="N21" s="23"/>
      <c r="O21" s="66"/>
      <c r="P21" s="64"/>
      <c r="R21" s="65"/>
      <c r="S21" s="46"/>
      <c r="T21" s="46"/>
      <c r="U21" s="22"/>
      <c r="V21" s="23"/>
      <c r="W21" s="66"/>
      <c r="X21" s="64"/>
      <c r="Z21" s="65"/>
      <c r="AA21" s="46"/>
      <c r="AB21" s="46"/>
      <c r="AC21" s="22"/>
      <c r="AD21" s="23"/>
      <c r="AE21" s="66"/>
      <c r="AF21" s="64"/>
      <c r="AH21" s="65"/>
      <c r="AI21" s="46"/>
      <c r="AJ21" s="46"/>
      <c r="AK21" s="22"/>
      <c r="AL21" s="23"/>
      <c r="AM21" s="66"/>
      <c r="AN21" s="64"/>
    </row>
    <row r="22" spans="2:40" ht="26" x14ac:dyDescent="0.3">
      <c r="B22" s="65"/>
      <c r="C22" s="46"/>
      <c r="D22" s="46"/>
      <c r="E22" s="451" t="s">
        <v>816</v>
      </c>
      <c r="F22" s="449">
        <v>0</v>
      </c>
      <c r="G22" s="493"/>
      <c r="H22" s="64"/>
      <c r="I22" s="20"/>
      <c r="J22" s="65"/>
      <c r="K22" s="46"/>
      <c r="L22" s="46"/>
      <c r="M22" s="22"/>
      <c r="N22" s="23"/>
      <c r="O22" s="66"/>
      <c r="P22" s="64"/>
      <c r="R22" s="65"/>
      <c r="S22" s="46"/>
      <c r="T22" s="46"/>
      <c r="U22" s="22"/>
      <c r="V22" s="23"/>
      <c r="W22" s="66"/>
      <c r="X22" s="64"/>
      <c r="Z22" s="65"/>
      <c r="AA22" s="46"/>
      <c r="AB22" s="46"/>
      <c r="AC22" s="22"/>
      <c r="AD22" s="23"/>
      <c r="AE22" s="66"/>
      <c r="AF22" s="64"/>
      <c r="AH22" s="65"/>
      <c r="AI22" s="46"/>
      <c r="AJ22" s="46"/>
      <c r="AK22" s="22"/>
      <c r="AL22" s="23"/>
      <c r="AM22" s="66"/>
      <c r="AN22" s="64"/>
    </row>
    <row r="23" spans="2:40" ht="52" x14ac:dyDescent="0.3">
      <c r="B23" s="65"/>
      <c r="C23" s="46"/>
      <c r="D23" s="46"/>
      <c r="E23" s="452" t="s">
        <v>817</v>
      </c>
      <c r="F23" s="449">
        <v>0</v>
      </c>
      <c r="G23" s="493"/>
      <c r="H23" s="64"/>
      <c r="I23" s="20"/>
      <c r="J23" s="65"/>
      <c r="K23" s="46"/>
      <c r="L23" s="46"/>
      <c r="M23" s="22"/>
      <c r="N23" s="23"/>
      <c r="O23" s="66"/>
      <c r="P23" s="64"/>
      <c r="R23" s="65"/>
      <c r="S23" s="46"/>
      <c r="T23" s="46"/>
      <c r="U23" s="22"/>
      <c r="V23" s="23"/>
      <c r="W23" s="66"/>
      <c r="X23" s="64"/>
      <c r="Z23" s="65"/>
      <c r="AA23" s="46"/>
      <c r="AB23" s="46"/>
      <c r="AC23" s="22"/>
      <c r="AD23" s="23"/>
      <c r="AE23" s="66"/>
      <c r="AF23" s="64"/>
      <c r="AH23" s="65"/>
      <c r="AI23" s="46"/>
      <c r="AJ23" s="46"/>
      <c r="AK23" s="22"/>
      <c r="AL23" s="23"/>
      <c r="AM23" s="66"/>
      <c r="AN23" s="64"/>
    </row>
    <row r="24" spans="2:40" ht="78" x14ac:dyDescent="0.3">
      <c r="B24" s="65"/>
      <c r="C24" s="46"/>
      <c r="D24" s="46"/>
      <c r="E24" s="454" t="s">
        <v>818</v>
      </c>
      <c r="F24" s="449">
        <v>0</v>
      </c>
      <c r="G24" s="493"/>
      <c r="H24" s="64"/>
      <c r="I24" s="20"/>
      <c r="J24" s="65"/>
      <c r="K24" s="46"/>
      <c r="L24" s="46"/>
      <c r="M24" s="22"/>
      <c r="N24" s="23"/>
      <c r="O24" s="66"/>
      <c r="P24" s="64"/>
      <c r="R24" s="65"/>
      <c r="S24" s="46"/>
      <c r="T24" s="46"/>
      <c r="U24" s="22"/>
      <c r="V24" s="23"/>
      <c r="W24" s="66"/>
      <c r="X24" s="64"/>
      <c r="Z24" s="65"/>
      <c r="AA24" s="46"/>
      <c r="AB24" s="46"/>
      <c r="AC24" s="22"/>
      <c r="AD24" s="23"/>
      <c r="AE24" s="66"/>
      <c r="AF24" s="64"/>
      <c r="AH24" s="65"/>
      <c r="AI24" s="46"/>
      <c r="AJ24" s="46"/>
      <c r="AK24" s="22"/>
      <c r="AL24" s="23"/>
      <c r="AM24" s="66"/>
      <c r="AN24" s="64"/>
    </row>
    <row r="25" spans="2:40" ht="26" x14ac:dyDescent="0.3">
      <c r="B25" s="65"/>
      <c r="C25" s="46"/>
      <c r="D25" s="46"/>
      <c r="E25" s="454" t="s">
        <v>819</v>
      </c>
      <c r="F25" s="449">
        <v>0</v>
      </c>
      <c r="G25" s="493"/>
      <c r="H25" s="64"/>
      <c r="I25" s="20"/>
      <c r="J25" s="65"/>
      <c r="K25" s="46"/>
      <c r="L25" s="46"/>
      <c r="M25" s="22"/>
      <c r="N25" s="23"/>
      <c r="O25" s="66"/>
      <c r="P25" s="64"/>
      <c r="R25" s="65"/>
      <c r="S25" s="46"/>
      <c r="T25" s="46"/>
      <c r="U25" s="22"/>
      <c r="V25" s="23"/>
      <c r="W25" s="66"/>
      <c r="X25" s="64"/>
      <c r="Z25" s="65"/>
      <c r="AA25" s="46"/>
      <c r="AB25" s="46"/>
      <c r="AC25" s="22"/>
      <c r="AD25" s="23"/>
      <c r="AE25" s="66"/>
      <c r="AF25" s="64"/>
      <c r="AH25" s="65"/>
      <c r="AI25" s="46"/>
      <c r="AJ25" s="46"/>
      <c r="AK25" s="22"/>
      <c r="AL25" s="23"/>
      <c r="AM25" s="66"/>
      <c r="AN25" s="64"/>
    </row>
    <row r="26" spans="2:40" ht="26" x14ac:dyDescent="0.3">
      <c r="B26" s="65"/>
      <c r="C26" s="46"/>
      <c r="D26" s="46"/>
      <c r="E26" s="451" t="s">
        <v>820</v>
      </c>
      <c r="F26" s="449">
        <f>440847/550.5</f>
        <v>800.81198910081741</v>
      </c>
      <c r="G26" s="493"/>
      <c r="H26" s="64"/>
      <c r="I26" s="20"/>
      <c r="J26" s="65"/>
      <c r="K26" s="46"/>
      <c r="L26" s="46"/>
      <c r="M26" s="22"/>
      <c r="N26" s="23"/>
      <c r="O26" s="66"/>
      <c r="P26" s="64"/>
      <c r="R26" s="65"/>
      <c r="S26" s="46"/>
      <c r="T26" s="46"/>
      <c r="U26" s="22"/>
      <c r="V26" s="23"/>
      <c r="W26" s="66"/>
      <c r="X26" s="64"/>
      <c r="Z26" s="65"/>
      <c r="AA26" s="46"/>
      <c r="AB26" s="46"/>
      <c r="AC26" s="22"/>
      <c r="AD26" s="23"/>
      <c r="AE26" s="66"/>
      <c r="AF26" s="64"/>
      <c r="AH26" s="65"/>
      <c r="AI26" s="46"/>
      <c r="AJ26" s="46"/>
      <c r="AK26" s="22"/>
      <c r="AL26" s="23"/>
      <c r="AM26" s="66"/>
      <c r="AN26" s="64"/>
    </row>
    <row r="27" spans="2:40" x14ac:dyDescent="0.3">
      <c r="B27" s="65"/>
      <c r="C27" s="46"/>
      <c r="D27" s="46"/>
      <c r="E27" s="455" t="s">
        <v>1011</v>
      </c>
      <c r="F27" s="449">
        <f>2500146/550.5</f>
        <v>4541.5912806539509</v>
      </c>
      <c r="G27" s="493"/>
      <c r="H27" s="64"/>
      <c r="I27" s="20"/>
      <c r="J27" s="65"/>
      <c r="K27" s="46"/>
      <c r="L27" s="46"/>
      <c r="M27" s="146"/>
      <c r="N27" s="151"/>
      <c r="O27" s="66"/>
      <c r="P27" s="64"/>
      <c r="R27" s="65"/>
      <c r="S27" s="46"/>
      <c r="T27" s="46"/>
      <c r="U27" s="146"/>
      <c r="V27" s="151"/>
      <c r="W27" s="66"/>
      <c r="X27" s="64"/>
      <c r="Z27" s="65"/>
      <c r="AA27" s="46"/>
      <c r="AB27" s="46"/>
      <c r="AC27" s="146"/>
      <c r="AD27" s="151"/>
      <c r="AE27" s="66"/>
      <c r="AF27" s="64"/>
      <c r="AH27" s="65"/>
      <c r="AI27" s="46"/>
      <c r="AJ27" s="46"/>
      <c r="AK27" s="146"/>
      <c r="AL27" s="151"/>
      <c r="AM27" s="66"/>
      <c r="AN27" s="64"/>
    </row>
    <row r="28" spans="2:40" x14ac:dyDescent="0.3">
      <c r="B28" s="65"/>
      <c r="C28" s="46"/>
      <c r="D28" s="46"/>
      <c r="E28" s="455" t="s">
        <v>1012</v>
      </c>
      <c r="F28" s="449">
        <f>2999736/550.5</f>
        <v>5449.1117166212534</v>
      </c>
      <c r="G28" s="493"/>
      <c r="H28" s="64"/>
      <c r="I28" s="20"/>
      <c r="J28" s="65"/>
      <c r="K28" s="46"/>
      <c r="L28" s="46"/>
      <c r="M28" s="146"/>
      <c r="N28" s="151"/>
      <c r="O28" s="66"/>
      <c r="P28" s="64"/>
      <c r="R28" s="65"/>
      <c r="S28" s="46"/>
      <c r="T28" s="46"/>
      <c r="U28" s="146"/>
      <c r="V28" s="151"/>
      <c r="W28" s="66"/>
      <c r="X28" s="64"/>
      <c r="Z28" s="65"/>
      <c r="AA28" s="46"/>
      <c r="AB28" s="46"/>
      <c r="AC28" s="146"/>
      <c r="AD28" s="151"/>
      <c r="AE28" s="66"/>
      <c r="AF28" s="64"/>
      <c r="AH28" s="65"/>
      <c r="AI28" s="46"/>
      <c r="AJ28" s="46"/>
      <c r="AK28" s="146"/>
      <c r="AL28" s="151"/>
      <c r="AM28" s="66"/>
      <c r="AN28" s="64"/>
    </row>
    <row r="29" spans="2:40" x14ac:dyDescent="0.3">
      <c r="B29" s="65"/>
      <c r="C29" s="46"/>
      <c r="D29" s="46"/>
      <c r="E29" s="456" t="s">
        <v>1013</v>
      </c>
      <c r="F29" s="449">
        <f>1499868/550.5</f>
        <v>2724.5558583106267</v>
      </c>
      <c r="G29" s="493"/>
      <c r="H29" s="64"/>
      <c r="I29" s="20"/>
      <c r="J29" s="65"/>
      <c r="K29" s="46"/>
      <c r="L29" s="46"/>
      <c r="M29" s="146"/>
      <c r="N29" s="151"/>
      <c r="O29" s="66"/>
      <c r="P29" s="64"/>
      <c r="R29" s="65"/>
      <c r="S29" s="46"/>
      <c r="T29" s="46"/>
      <c r="U29" s="146"/>
      <c r="V29" s="151"/>
      <c r="W29" s="66"/>
      <c r="X29" s="64"/>
      <c r="Z29" s="65"/>
      <c r="AA29" s="46"/>
      <c r="AB29" s="46"/>
      <c r="AC29" s="146"/>
      <c r="AD29" s="151"/>
      <c r="AE29" s="66"/>
      <c r="AF29" s="64"/>
      <c r="AH29" s="65"/>
      <c r="AI29" s="46"/>
      <c r="AJ29" s="46"/>
      <c r="AK29" s="146"/>
      <c r="AL29" s="151"/>
      <c r="AM29" s="66"/>
      <c r="AN29" s="64"/>
    </row>
    <row r="30" spans="2:40" x14ac:dyDescent="0.3">
      <c r="B30" s="65"/>
      <c r="C30" s="46"/>
      <c r="D30" s="46"/>
      <c r="E30" s="457" t="s">
        <v>1014</v>
      </c>
      <c r="F30" s="449">
        <f>466650/550.5</f>
        <v>847.68392370572212</v>
      </c>
      <c r="G30" s="493"/>
      <c r="H30" s="64"/>
      <c r="I30" s="20"/>
      <c r="J30" s="65"/>
      <c r="K30" s="46"/>
      <c r="L30" s="46"/>
      <c r="M30" s="146"/>
      <c r="N30" s="151"/>
      <c r="O30" s="66"/>
      <c r="P30" s="64"/>
      <c r="R30" s="65"/>
      <c r="S30" s="46"/>
      <c r="T30" s="46"/>
      <c r="U30" s="146"/>
      <c r="V30" s="151"/>
      <c r="W30" s="66"/>
      <c r="X30" s="64"/>
      <c r="Z30" s="65"/>
      <c r="AA30" s="46"/>
      <c r="AB30" s="46"/>
      <c r="AC30" s="146"/>
      <c r="AD30" s="151"/>
      <c r="AE30" s="66"/>
      <c r="AF30" s="64"/>
      <c r="AH30" s="65"/>
      <c r="AI30" s="46"/>
      <c r="AJ30" s="46"/>
      <c r="AK30" s="146"/>
      <c r="AL30" s="151"/>
      <c r="AM30" s="66"/>
      <c r="AN30" s="64"/>
    </row>
    <row r="31" spans="2:40" ht="26" x14ac:dyDescent="0.3">
      <c r="B31" s="65"/>
      <c r="C31" s="46"/>
      <c r="D31" s="46"/>
      <c r="E31" s="457" t="s">
        <v>1015</v>
      </c>
      <c r="F31" s="449">
        <v>0</v>
      </c>
      <c r="G31" s="493"/>
      <c r="H31" s="64"/>
      <c r="I31" s="20"/>
      <c r="J31" s="65"/>
      <c r="K31" s="46"/>
      <c r="L31" s="46"/>
      <c r="M31" s="146"/>
      <c r="N31" s="151"/>
      <c r="O31" s="66"/>
      <c r="P31" s="64"/>
      <c r="R31" s="65"/>
      <c r="S31" s="46"/>
      <c r="T31" s="46"/>
      <c r="U31" s="146"/>
      <c r="V31" s="151"/>
      <c r="W31" s="66"/>
      <c r="X31" s="64"/>
      <c r="Z31" s="65"/>
      <c r="AA31" s="46"/>
      <c r="AB31" s="46"/>
      <c r="AC31" s="146"/>
      <c r="AD31" s="151"/>
      <c r="AE31" s="66"/>
      <c r="AF31" s="64"/>
      <c r="AH31" s="65"/>
      <c r="AI31" s="46"/>
      <c r="AJ31" s="46"/>
      <c r="AK31" s="146"/>
      <c r="AL31" s="151"/>
      <c r="AM31" s="66"/>
      <c r="AN31" s="64"/>
    </row>
    <row r="32" spans="2:40" x14ac:dyDescent="0.3">
      <c r="B32" s="65"/>
      <c r="C32" s="46"/>
      <c r="D32" s="46"/>
      <c r="E32" s="457" t="s">
        <v>1016</v>
      </c>
      <c r="F32" s="449">
        <v>0</v>
      </c>
      <c r="G32" s="493"/>
      <c r="H32" s="64"/>
      <c r="I32" s="20"/>
      <c r="J32" s="65"/>
      <c r="K32" s="46"/>
      <c r="L32" s="46"/>
      <c r="M32" s="146"/>
      <c r="N32" s="151"/>
      <c r="O32" s="66"/>
      <c r="P32" s="64"/>
      <c r="R32" s="65"/>
      <c r="S32" s="46"/>
      <c r="T32" s="46"/>
      <c r="U32" s="146"/>
      <c r="V32" s="151"/>
      <c r="W32" s="66"/>
      <c r="X32" s="64"/>
      <c r="Z32" s="65"/>
      <c r="AA32" s="46"/>
      <c r="AB32" s="46"/>
      <c r="AC32" s="146"/>
      <c r="AD32" s="151"/>
      <c r="AE32" s="66"/>
      <c r="AF32" s="64"/>
      <c r="AH32" s="65"/>
      <c r="AI32" s="46"/>
      <c r="AJ32" s="46"/>
      <c r="AK32" s="146"/>
      <c r="AL32" s="151"/>
      <c r="AM32" s="66"/>
      <c r="AN32" s="64"/>
    </row>
    <row r="33" spans="2:40" x14ac:dyDescent="0.3">
      <c r="B33" s="65"/>
      <c r="C33" s="46"/>
      <c r="D33" s="46"/>
      <c r="E33" s="457" t="s">
        <v>1017</v>
      </c>
      <c r="F33" s="449">
        <f>1654137/550.5</f>
        <v>3004.790190735695</v>
      </c>
      <c r="G33" s="493"/>
      <c r="H33" s="64"/>
      <c r="I33" s="20"/>
      <c r="J33" s="65"/>
      <c r="K33" s="46"/>
      <c r="L33" s="46"/>
      <c r="M33" s="146"/>
      <c r="N33" s="151"/>
      <c r="O33" s="66"/>
      <c r="P33" s="64"/>
      <c r="R33" s="65"/>
      <c r="S33" s="46"/>
      <c r="T33" s="46"/>
      <c r="U33" s="146"/>
      <c r="V33" s="151"/>
      <c r="W33" s="66"/>
      <c r="X33" s="64"/>
      <c r="Z33" s="65"/>
      <c r="AA33" s="46"/>
      <c r="AB33" s="46"/>
      <c r="AC33" s="146"/>
      <c r="AD33" s="151"/>
      <c r="AE33" s="66"/>
      <c r="AF33" s="64"/>
      <c r="AH33" s="65"/>
      <c r="AI33" s="46"/>
      <c r="AJ33" s="46"/>
      <c r="AK33" s="146"/>
      <c r="AL33" s="151"/>
      <c r="AM33" s="66"/>
      <c r="AN33" s="64"/>
    </row>
    <row r="34" spans="2:40" x14ac:dyDescent="0.3">
      <c r="B34" s="65"/>
      <c r="C34" s="46"/>
      <c r="D34" s="46"/>
      <c r="E34" s="457" t="s">
        <v>1018</v>
      </c>
      <c r="F34" s="449">
        <v>0</v>
      </c>
      <c r="G34" s="493"/>
      <c r="H34" s="64"/>
      <c r="I34" s="20"/>
      <c r="J34" s="65"/>
      <c r="K34" s="46"/>
      <c r="L34" s="46"/>
      <c r="M34" s="146"/>
      <c r="N34" s="151"/>
      <c r="O34" s="66"/>
      <c r="P34" s="64"/>
      <c r="R34" s="65"/>
      <c r="S34" s="46"/>
      <c r="T34" s="46"/>
      <c r="U34" s="146"/>
      <c r="V34" s="151"/>
      <c r="W34" s="66"/>
      <c r="X34" s="64"/>
      <c r="Z34" s="65"/>
      <c r="AA34" s="46"/>
      <c r="AB34" s="46"/>
      <c r="AC34" s="146"/>
      <c r="AD34" s="151"/>
      <c r="AE34" s="66"/>
      <c r="AF34" s="64"/>
      <c r="AH34" s="65"/>
      <c r="AI34" s="46"/>
      <c r="AJ34" s="46"/>
      <c r="AK34" s="146"/>
      <c r="AL34" s="151"/>
      <c r="AM34" s="66"/>
      <c r="AN34" s="64"/>
    </row>
    <row r="35" spans="2:40" x14ac:dyDescent="0.3">
      <c r="B35" s="65"/>
      <c r="C35" s="46"/>
      <c r="D35" s="46"/>
      <c r="E35" s="457" t="s">
        <v>1019</v>
      </c>
      <c r="F35" s="449">
        <v>0</v>
      </c>
      <c r="G35" s="493"/>
      <c r="H35" s="64"/>
      <c r="I35" s="20"/>
      <c r="J35" s="65"/>
      <c r="K35" s="46"/>
      <c r="L35" s="46"/>
      <c r="M35" s="146"/>
      <c r="N35" s="151"/>
      <c r="O35" s="66"/>
      <c r="P35" s="64"/>
      <c r="R35" s="65"/>
      <c r="S35" s="46"/>
      <c r="T35" s="46"/>
      <c r="U35" s="146"/>
      <c r="V35" s="151"/>
      <c r="W35" s="66"/>
      <c r="X35" s="64"/>
      <c r="Z35" s="65"/>
      <c r="AA35" s="46"/>
      <c r="AB35" s="46"/>
      <c r="AC35" s="146"/>
      <c r="AD35" s="151"/>
      <c r="AE35" s="66"/>
      <c r="AF35" s="64"/>
      <c r="AH35" s="65"/>
      <c r="AI35" s="46"/>
      <c r="AJ35" s="46"/>
      <c r="AK35" s="146"/>
      <c r="AL35" s="151"/>
      <c r="AM35" s="66"/>
      <c r="AN35" s="64"/>
    </row>
    <row r="36" spans="2:40" x14ac:dyDescent="0.3">
      <c r="B36" s="65"/>
      <c r="C36" s="46"/>
      <c r="D36" s="46"/>
      <c r="E36" s="457" t="s">
        <v>1020</v>
      </c>
      <c r="F36" s="449">
        <v>0</v>
      </c>
      <c r="G36" s="493"/>
      <c r="H36" s="64"/>
      <c r="I36" s="20"/>
      <c r="J36" s="65"/>
      <c r="K36" s="46"/>
      <c r="L36" s="46"/>
      <c r="M36" s="146"/>
      <c r="N36" s="151"/>
      <c r="O36" s="66"/>
      <c r="P36" s="64"/>
      <c r="R36" s="65"/>
      <c r="S36" s="46"/>
      <c r="T36" s="46"/>
      <c r="U36" s="146"/>
      <c r="V36" s="151"/>
      <c r="W36" s="66"/>
      <c r="X36" s="64"/>
      <c r="Z36" s="65"/>
      <c r="AA36" s="46"/>
      <c r="AB36" s="46"/>
      <c r="AC36" s="146"/>
      <c r="AD36" s="151"/>
      <c r="AE36" s="66"/>
      <c r="AF36" s="64"/>
      <c r="AH36" s="65"/>
      <c r="AI36" s="46"/>
      <c r="AJ36" s="46"/>
      <c r="AK36" s="146"/>
      <c r="AL36" s="151"/>
      <c r="AM36" s="66"/>
      <c r="AN36" s="64"/>
    </row>
    <row r="37" spans="2:40" x14ac:dyDescent="0.3">
      <c r="B37" s="65"/>
      <c r="C37" s="46"/>
      <c r="D37" s="46"/>
      <c r="E37" s="457" t="s">
        <v>1021</v>
      </c>
      <c r="F37" s="449"/>
      <c r="G37" s="66"/>
      <c r="H37" s="64"/>
      <c r="I37" s="20"/>
      <c r="J37" s="65"/>
      <c r="K37" s="46"/>
      <c r="L37" s="46"/>
      <c r="M37" s="146"/>
      <c r="N37" s="151"/>
      <c r="O37" s="66"/>
      <c r="P37" s="64"/>
      <c r="R37" s="65"/>
      <c r="S37" s="46"/>
      <c r="T37" s="46"/>
      <c r="U37" s="146"/>
      <c r="V37" s="151"/>
      <c r="W37" s="66"/>
      <c r="X37" s="64"/>
      <c r="Z37" s="65"/>
      <c r="AA37" s="46"/>
      <c r="AB37" s="46"/>
      <c r="AC37" s="146"/>
      <c r="AD37" s="151"/>
      <c r="AE37" s="66"/>
      <c r="AF37" s="64"/>
      <c r="AH37" s="65"/>
      <c r="AI37" s="46"/>
      <c r="AJ37" s="46"/>
      <c r="AK37" s="146"/>
      <c r="AL37" s="151"/>
      <c r="AM37" s="66"/>
      <c r="AN37" s="64"/>
    </row>
    <row r="38" spans="2:40" x14ac:dyDescent="0.3">
      <c r="B38" s="65"/>
      <c r="C38" s="46"/>
      <c r="D38" s="46"/>
      <c r="E38" s="457" t="s">
        <v>1010</v>
      </c>
      <c r="F38" s="449">
        <v>0</v>
      </c>
      <c r="G38" s="66"/>
      <c r="H38" s="64"/>
      <c r="I38" s="20"/>
      <c r="J38" s="65"/>
      <c r="K38" s="46"/>
      <c r="L38" s="46"/>
      <c r="M38" s="146"/>
      <c r="N38" s="151"/>
      <c r="O38" s="66"/>
      <c r="P38" s="64"/>
      <c r="R38" s="65"/>
      <c r="S38" s="46"/>
      <c r="T38" s="46"/>
      <c r="U38" s="146"/>
      <c r="V38" s="151"/>
      <c r="W38" s="66"/>
      <c r="X38" s="64"/>
      <c r="Z38" s="65"/>
      <c r="AA38" s="46"/>
      <c r="AB38" s="46"/>
      <c r="AC38" s="146"/>
      <c r="AD38" s="151"/>
      <c r="AE38" s="66"/>
      <c r="AF38" s="64"/>
      <c r="AH38" s="65"/>
      <c r="AI38" s="46"/>
      <c r="AJ38" s="46"/>
      <c r="AK38" s="146"/>
      <c r="AL38" s="151"/>
      <c r="AM38" s="66"/>
      <c r="AN38" s="64"/>
    </row>
    <row r="39" spans="2:40" x14ac:dyDescent="0.3">
      <c r="B39" s="65"/>
      <c r="C39" s="46"/>
      <c r="D39" s="46"/>
      <c r="E39" s="457" t="s">
        <v>1022</v>
      </c>
      <c r="F39" s="449">
        <f>4749948/550.5</f>
        <v>8628.4250681198919</v>
      </c>
      <c r="G39" s="493"/>
      <c r="H39" s="64"/>
      <c r="I39" s="20"/>
      <c r="J39" s="65"/>
      <c r="K39" s="46"/>
      <c r="L39" s="46"/>
      <c r="M39" s="146"/>
      <c r="N39" s="151"/>
      <c r="O39" s="66"/>
      <c r="P39" s="64"/>
      <c r="R39" s="65"/>
      <c r="S39" s="46"/>
      <c r="T39" s="46"/>
      <c r="U39" s="146"/>
      <c r="V39" s="151"/>
      <c r="W39" s="66"/>
      <c r="X39" s="64"/>
      <c r="Z39" s="65"/>
      <c r="AA39" s="46"/>
      <c r="AB39" s="46"/>
      <c r="AC39" s="146"/>
      <c r="AD39" s="151"/>
      <c r="AE39" s="66"/>
      <c r="AF39" s="64"/>
      <c r="AH39" s="65"/>
      <c r="AI39" s="46"/>
      <c r="AJ39" s="46"/>
      <c r="AK39" s="146"/>
      <c r="AL39" s="151"/>
      <c r="AM39" s="66"/>
      <c r="AN39" s="64"/>
    </row>
    <row r="40" spans="2:40" ht="14.5" thickBot="1" x14ac:dyDescent="0.35">
      <c r="B40" s="65"/>
      <c r="C40" s="46"/>
      <c r="D40" s="46"/>
      <c r="E40" s="457" t="s">
        <v>1023</v>
      </c>
      <c r="F40" s="449">
        <f>500139/550.5</f>
        <v>908.51771117166209</v>
      </c>
      <c r="G40" s="493"/>
      <c r="H40" s="64"/>
      <c r="I40" s="20"/>
      <c r="J40" s="65"/>
      <c r="K40" s="46"/>
      <c r="L40" s="46"/>
      <c r="M40" s="444"/>
      <c r="N40" s="445"/>
      <c r="O40" s="66"/>
      <c r="P40" s="64"/>
      <c r="R40" s="65"/>
      <c r="S40" s="46"/>
      <c r="T40" s="46"/>
      <c r="U40" s="444"/>
      <c r="V40" s="445"/>
      <c r="W40" s="66"/>
      <c r="X40" s="64"/>
      <c r="Z40" s="65"/>
      <c r="AA40" s="46"/>
      <c r="AB40" s="46"/>
      <c r="AC40" s="444"/>
      <c r="AD40" s="445"/>
      <c r="AE40" s="66"/>
      <c r="AF40" s="64"/>
      <c r="AH40" s="65"/>
      <c r="AI40" s="46"/>
      <c r="AJ40" s="46"/>
      <c r="AK40" s="444"/>
      <c r="AL40" s="445"/>
      <c r="AM40" s="66"/>
      <c r="AN40" s="64"/>
    </row>
    <row r="41" spans="2:40" ht="14.5" thickBot="1" x14ac:dyDescent="0.35">
      <c r="B41" s="65"/>
      <c r="C41" s="46"/>
      <c r="D41" s="46"/>
      <c r="E41" s="458" t="s">
        <v>264</v>
      </c>
      <c r="F41" s="462">
        <f>SUM(F17:F40)</f>
        <v>80669.591280653971</v>
      </c>
      <c r="G41" s="66"/>
      <c r="H41" s="64"/>
      <c r="I41" s="20"/>
      <c r="J41" s="65"/>
      <c r="K41" s="46"/>
      <c r="L41" s="46"/>
      <c r="M41" s="153" t="s">
        <v>264</v>
      </c>
      <c r="N41" s="152">
        <f>SUM(N17:N39)</f>
        <v>0</v>
      </c>
      <c r="O41" s="66"/>
      <c r="P41" s="64"/>
      <c r="R41" s="65"/>
      <c r="S41" s="46"/>
      <c r="T41" s="46"/>
      <c r="U41" s="153" t="s">
        <v>264</v>
      </c>
      <c r="V41" s="152">
        <f>SUM(V17:V39)</f>
        <v>0</v>
      </c>
      <c r="W41" s="66"/>
      <c r="X41" s="64"/>
      <c r="Z41" s="65"/>
      <c r="AA41" s="46"/>
      <c r="AB41" s="46"/>
      <c r="AC41" s="153" t="s">
        <v>264</v>
      </c>
      <c r="AD41" s="152">
        <f>SUM(AD17:AD39)</f>
        <v>0</v>
      </c>
      <c r="AE41" s="66"/>
      <c r="AF41" s="64"/>
      <c r="AH41" s="65"/>
      <c r="AI41" s="46"/>
      <c r="AJ41" s="46"/>
      <c r="AK41" s="153" t="s">
        <v>264</v>
      </c>
      <c r="AL41" s="152">
        <f>SUM(AL17:AL39)</f>
        <v>0</v>
      </c>
      <c r="AM41" s="66"/>
      <c r="AN41" s="64"/>
    </row>
    <row r="42" spans="2:40" x14ac:dyDescent="0.3">
      <c r="B42" s="65"/>
      <c r="C42" s="46"/>
      <c r="D42" s="46"/>
      <c r="E42" s="66"/>
      <c r="F42" s="66"/>
      <c r="G42" s="66"/>
      <c r="H42" s="64"/>
      <c r="I42" s="20"/>
      <c r="J42" s="65"/>
      <c r="K42" s="46"/>
      <c r="L42" s="46"/>
      <c r="M42" s="66"/>
      <c r="N42" s="66"/>
      <c r="O42" s="66"/>
      <c r="P42" s="64"/>
      <c r="R42" s="65"/>
      <c r="S42" s="46"/>
      <c r="T42" s="46"/>
      <c r="U42" s="66"/>
      <c r="V42" s="66"/>
      <c r="W42" s="66"/>
      <c r="X42" s="64"/>
      <c r="Z42" s="65"/>
      <c r="AA42" s="46"/>
      <c r="AB42" s="46"/>
      <c r="AC42" s="66"/>
      <c r="AD42" s="66"/>
      <c r="AE42" s="66"/>
      <c r="AF42" s="64"/>
      <c r="AH42" s="65"/>
      <c r="AI42" s="46"/>
      <c r="AJ42" s="46"/>
      <c r="AK42" s="66"/>
      <c r="AL42" s="66"/>
      <c r="AM42" s="66"/>
      <c r="AN42" s="64"/>
    </row>
    <row r="43" spans="2:40" ht="34.5" customHeight="1" thickBot="1" x14ac:dyDescent="0.35">
      <c r="B43" s="65"/>
      <c r="C43" s="512" t="s">
        <v>268</v>
      </c>
      <c r="D43" s="512"/>
      <c r="E43" s="66"/>
      <c r="F43" s="66"/>
      <c r="G43" s="66"/>
      <c r="H43" s="64"/>
      <c r="I43" s="20"/>
      <c r="J43" s="65"/>
      <c r="K43" s="512" t="s">
        <v>268</v>
      </c>
      <c r="L43" s="512"/>
      <c r="M43" s="66"/>
      <c r="N43" s="66"/>
      <c r="O43" s="66"/>
      <c r="P43" s="64"/>
      <c r="R43" s="65"/>
      <c r="S43" s="512" t="s">
        <v>268</v>
      </c>
      <c r="T43" s="512"/>
      <c r="U43" s="66"/>
      <c r="V43" s="66"/>
      <c r="W43" s="66"/>
      <c r="X43" s="64"/>
      <c r="Z43" s="65"/>
      <c r="AA43" s="512" t="s">
        <v>268</v>
      </c>
      <c r="AB43" s="512"/>
      <c r="AC43" s="66"/>
      <c r="AD43" s="66"/>
      <c r="AE43" s="66"/>
      <c r="AF43" s="64"/>
      <c r="AH43" s="65"/>
      <c r="AI43" s="512" t="s">
        <v>268</v>
      </c>
      <c r="AJ43" s="512"/>
      <c r="AK43" s="66"/>
      <c r="AL43" s="66"/>
      <c r="AM43" s="66"/>
      <c r="AN43" s="64"/>
    </row>
    <row r="44" spans="2:40" ht="49.9" customHeight="1" thickBot="1" x14ac:dyDescent="0.35">
      <c r="B44" s="65"/>
      <c r="C44" s="512" t="s">
        <v>271</v>
      </c>
      <c r="D44" s="512"/>
      <c r="E44" s="350" t="s">
        <v>214</v>
      </c>
      <c r="F44" s="156" t="s">
        <v>216</v>
      </c>
      <c r="G44" s="94" t="s">
        <v>238</v>
      </c>
      <c r="H44" s="64"/>
      <c r="J44" s="65"/>
      <c r="K44" s="512" t="s">
        <v>271</v>
      </c>
      <c r="L44" s="512"/>
      <c r="M44" s="350" t="s">
        <v>214</v>
      </c>
      <c r="N44" s="156" t="s">
        <v>216</v>
      </c>
      <c r="O44" s="94" t="s">
        <v>238</v>
      </c>
      <c r="P44" s="64"/>
      <c r="R44" s="65"/>
      <c r="S44" s="512" t="s">
        <v>271</v>
      </c>
      <c r="T44" s="512"/>
      <c r="U44" s="350" t="s">
        <v>214</v>
      </c>
      <c r="V44" s="156" t="s">
        <v>216</v>
      </c>
      <c r="W44" s="94" t="s">
        <v>238</v>
      </c>
      <c r="X44" s="64"/>
      <c r="Z44" s="65"/>
      <c r="AA44" s="512" t="s">
        <v>271</v>
      </c>
      <c r="AB44" s="512"/>
      <c r="AC44" s="358" t="s">
        <v>214</v>
      </c>
      <c r="AD44" s="156" t="s">
        <v>216</v>
      </c>
      <c r="AE44" s="94" t="s">
        <v>238</v>
      </c>
      <c r="AF44" s="64"/>
      <c r="AH44" s="65"/>
      <c r="AI44" s="512" t="s">
        <v>271</v>
      </c>
      <c r="AJ44" s="512"/>
      <c r="AK44" s="358" t="s">
        <v>214</v>
      </c>
      <c r="AL44" s="156" t="s">
        <v>216</v>
      </c>
      <c r="AM44" s="94" t="s">
        <v>238</v>
      </c>
      <c r="AN44" s="64"/>
    </row>
    <row r="45" spans="2:40" ht="78.5" thickBot="1" x14ac:dyDescent="0.35">
      <c r="B45" s="65"/>
      <c r="C45" s="46"/>
      <c r="D45" s="46"/>
      <c r="E45" s="448" t="s">
        <v>812</v>
      </c>
      <c r="F45" s="449">
        <f>26703360/550.5</f>
        <v>48507.465940054499</v>
      </c>
      <c r="G45" s="450" t="s">
        <v>1025</v>
      </c>
      <c r="H45" s="64"/>
      <c r="I45" s="494"/>
      <c r="J45" s="65"/>
      <c r="K45" s="46"/>
      <c r="L45" s="46"/>
      <c r="M45" s="21"/>
      <c r="N45" s="104"/>
      <c r="O45" s="132"/>
      <c r="P45" s="64"/>
      <c r="R45" s="65"/>
      <c r="S45" s="46"/>
      <c r="T45" s="46"/>
      <c r="U45" s="21"/>
      <c r="V45" s="104"/>
      <c r="W45" s="132"/>
      <c r="X45" s="64"/>
      <c r="Z45" s="65"/>
      <c r="AA45" s="46"/>
      <c r="AB45" s="46"/>
      <c r="AC45" s="21"/>
      <c r="AD45" s="104"/>
      <c r="AE45" s="132"/>
      <c r="AF45" s="64"/>
      <c r="AH45" s="65"/>
      <c r="AI45" s="46"/>
      <c r="AJ45" s="46"/>
      <c r="AK45" s="21"/>
      <c r="AL45" s="104"/>
      <c r="AM45" s="132"/>
      <c r="AN45" s="64"/>
    </row>
    <row r="46" spans="2:40" ht="78.5" thickBot="1" x14ac:dyDescent="0.35">
      <c r="B46" s="65"/>
      <c r="C46" s="46"/>
      <c r="D46" s="441"/>
      <c r="E46" s="451" t="s">
        <v>813</v>
      </c>
      <c r="F46" s="449">
        <f>42915330/550.5</f>
        <v>77957.002724795646</v>
      </c>
      <c r="G46" s="450" t="s">
        <v>1025</v>
      </c>
      <c r="H46" s="64"/>
      <c r="I46" s="494"/>
      <c r="J46" s="65"/>
      <c r="K46" s="46"/>
      <c r="L46" s="46"/>
      <c r="M46" s="22"/>
      <c r="N46" s="105"/>
      <c r="O46" s="133"/>
      <c r="P46" s="64"/>
      <c r="R46" s="65"/>
      <c r="S46" s="46"/>
      <c r="T46" s="46"/>
      <c r="U46" s="22"/>
      <c r="V46" s="105"/>
      <c r="W46" s="133"/>
      <c r="X46" s="64"/>
      <c r="Z46" s="65"/>
      <c r="AA46" s="46"/>
      <c r="AB46" s="46"/>
      <c r="AC46" s="22"/>
      <c r="AD46" s="105"/>
      <c r="AE46" s="133"/>
      <c r="AF46" s="64"/>
      <c r="AH46" s="65"/>
      <c r="AI46" s="46"/>
      <c r="AJ46" s="46"/>
      <c r="AK46" s="22"/>
      <c r="AL46" s="105"/>
      <c r="AM46" s="133"/>
      <c r="AN46" s="64"/>
    </row>
    <row r="47" spans="2:40" ht="65.5" thickBot="1" x14ac:dyDescent="0.35">
      <c r="B47" s="65"/>
      <c r="C47" s="46"/>
      <c r="D47" s="46"/>
      <c r="E47" s="451" t="s">
        <v>1026</v>
      </c>
      <c r="F47" s="449">
        <f>14328900/550.5</f>
        <v>26028.882833787466</v>
      </c>
      <c r="G47" s="450" t="s">
        <v>1025</v>
      </c>
      <c r="H47" s="64"/>
      <c r="I47" s="494"/>
      <c r="J47" s="65"/>
      <c r="K47" s="46"/>
      <c r="L47" s="46"/>
      <c r="M47" s="22"/>
      <c r="N47" s="105"/>
      <c r="O47" s="133"/>
      <c r="P47" s="64"/>
      <c r="R47" s="65"/>
      <c r="S47" s="46"/>
      <c r="T47" s="46"/>
      <c r="U47" s="22"/>
      <c r="V47" s="105"/>
      <c r="W47" s="133"/>
      <c r="X47" s="64"/>
      <c r="Z47" s="65"/>
      <c r="AA47" s="46"/>
      <c r="AB47" s="46"/>
      <c r="AC47" s="22"/>
      <c r="AD47" s="105"/>
      <c r="AE47" s="133"/>
      <c r="AF47" s="64"/>
      <c r="AH47" s="65"/>
      <c r="AI47" s="46"/>
      <c r="AJ47" s="46"/>
      <c r="AK47" s="22"/>
      <c r="AL47" s="105"/>
      <c r="AM47" s="133"/>
      <c r="AN47" s="64"/>
    </row>
    <row r="48" spans="2:40" ht="28.5" thickBot="1" x14ac:dyDescent="0.35">
      <c r="B48" s="65"/>
      <c r="C48" s="46"/>
      <c r="D48" s="46"/>
      <c r="E48" s="451" t="s">
        <v>814</v>
      </c>
      <c r="F48" s="449">
        <f>14823000/550.5</f>
        <v>26926.430517711171</v>
      </c>
      <c r="G48" s="450" t="s">
        <v>1028</v>
      </c>
      <c r="H48" s="64"/>
      <c r="I48" s="494"/>
      <c r="J48" s="65"/>
      <c r="K48" s="46"/>
      <c r="L48" s="46"/>
      <c r="M48" s="22"/>
      <c r="N48" s="105"/>
      <c r="O48" s="133"/>
      <c r="P48" s="64"/>
      <c r="R48" s="65"/>
      <c r="S48" s="46"/>
      <c r="T48" s="46"/>
      <c r="U48" s="22"/>
      <c r="V48" s="105"/>
      <c r="W48" s="133"/>
      <c r="X48" s="64"/>
      <c r="Z48" s="65"/>
      <c r="AA48" s="46"/>
      <c r="AB48" s="46"/>
      <c r="AC48" s="22"/>
      <c r="AD48" s="105"/>
      <c r="AE48" s="133"/>
      <c r="AF48" s="64"/>
      <c r="AH48" s="65"/>
      <c r="AI48" s="46"/>
      <c r="AJ48" s="46"/>
      <c r="AK48" s="22"/>
      <c r="AL48" s="105"/>
      <c r="AM48" s="133"/>
      <c r="AN48" s="64"/>
    </row>
    <row r="49" spans="2:40" ht="39" x14ac:dyDescent="0.3">
      <c r="B49" s="65"/>
      <c r="C49" s="46"/>
      <c r="D49" s="46"/>
      <c r="E49" s="451" t="s">
        <v>815</v>
      </c>
      <c r="F49" s="449">
        <f>122636169/550.5</f>
        <v>222772.33242506813</v>
      </c>
      <c r="G49" s="450" t="s">
        <v>1027</v>
      </c>
      <c r="H49" s="64"/>
      <c r="I49" s="494"/>
      <c r="J49" s="65"/>
      <c r="K49" s="46"/>
      <c r="L49" s="46"/>
      <c r="M49" s="22"/>
      <c r="N49" s="105"/>
      <c r="O49" s="133"/>
      <c r="P49" s="64"/>
      <c r="R49" s="65"/>
      <c r="S49" s="46"/>
      <c r="T49" s="46"/>
      <c r="U49" s="22"/>
      <c r="V49" s="105"/>
      <c r="W49" s="133"/>
      <c r="X49" s="64"/>
      <c r="Z49" s="65"/>
      <c r="AA49" s="46"/>
      <c r="AB49" s="46"/>
      <c r="AC49" s="22"/>
      <c r="AD49" s="105"/>
      <c r="AE49" s="133"/>
      <c r="AF49" s="64"/>
      <c r="AH49" s="65"/>
      <c r="AI49" s="46"/>
      <c r="AJ49" s="46"/>
      <c r="AK49" s="22"/>
      <c r="AL49" s="105"/>
      <c r="AM49" s="133"/>
      <c r="AN49" s="64"/>
    </row>
    <row r="50" spans="2:40" ht="26.5" thickBot="1" x14ac:dyDescent="0.35">
      <c r="B50" s="65"/>
      <c r="C50" s="46"/>
      <c r="D50" s="46"/>
      <c r="E50" s="451" t="s">
        <v>816</v>
      </c>
      <c r="F50" s="449">
        <f>0</f>
        <v>0</v>
      </c>
      <c r="G50" s="449">
        <v>0</v>
      </c>
      <c r="H50" s="64"/>
      <c r="I50" s="494"/>
      <c r="J50" s="65"/>
      <c r="K50" s="46"/>
      <c r="L50" s="46"/>
      <c r="M50" s="22"/>
      <c r="N50" s="105"/>
      <c r="O50" s="133"/>
      <c r="P50" s="64"/>
      <c r="R50" s="65"/>
      <c r="S50" s="46"/>
      <c r="T50" s="46"/>
      <c r="U50" s="22"/>
      <c r="V50" s="105"/>
      <c r="W50" s="133"/>
      <c r="X50" s="64"/>
      <c r="Z50" s="65"/>
      <c r="AA50" s="46"/>
      <c r="AB50" s="46"/>
      <c r="AC50" s="22"/>
      <c r="AD50" s="105"/>
      <c r="AE50" s="133"/>
      <c r="AF50" s="64"/>
      <c r="AH50" s="65"/>
      <c r="AI50" s="46"/>
      <c r="AJ50" s="46"/>
      <c r="AK50" s="22"/>
      <c r="AL50" s="105"/>
      <c r="AM50" s="133"/>
      <c r="AN50" s="64"/>
    </row>
    <row r="51" spans="2:40" ht="52.5" thickBot="1" x14ac:dyDescent="0.35">
      <c r="B51" s="65"/>
      <c r="C51" s="46"/>
      <c r="D51" s="46"/>
      <c r="E51" s="452" t="s">
        <v>817</v>
      </c>
      <c r="F51" s="449">
        <f>7027200/550.5</f>
        <v>12765.122615803815</v>
      </c>
      <c r="G51" s="453" t="s">
        <v>1029</v>
      </c>
      <c r="H51" s="64"/>
      <c r="I51" s="494"/>
      <c r="J51" s="65"/>
      <c r="K51" s="46"/>
      <c r="L51" s="46"/>
      <c r="M51" s="22"/>
      <c r="N51" s="105"/>
      <c r="O51" s="133"/>
      <c r="P51" s="64"/>
      <c r="R51" s="65"/>
      <c r="S51" s="46"/>
      <c r="T51" s="46"/>
      <c r="U51" s="22"/>
      <c r="V51" s="105"/>
      <c r="W51" s="133"/>
      <c r="X51" s="64"/>
      <c r="Z51" s="65"/>
      <c r="AA51" s="46"/>
      <c r="AB51" s="46"/>
      <c r="AC51" s="22"/>
      <c r="AD51" s="105"/>
      <c r="AE51" s="133"/>
      <c r="AF51" s="64"/>
      <c r="AH51" s="65"/>
      <c r="AI51" s="46"/>
      <c r="AJ51" s="46"/>
      <c r="AK51" s="22"/>
      <c r="AL51" s="105"/>
      <c r="AM51" s="133"/>
      <c r="AN51" s="64"/>
    </row>
    <row r="52" spans="2:40" ht="78.5" thickBot="1" x14ac:dyDescent="0.35">
      <c r="B52" s="65"/>
      <c r="C52" s="46"/>
      <c r="D52" s="46"/>
      <c r="E52" s="454" t="s">
        <v>818</v>
      </c>
      <c r="F52" s="449">
        <f>11040390/550.5</f>
        <v>20055.204359673025</v>
      </c>
      <c r="G52" s="450" t="s">
        <v>1025</v>
      </c>
      <c r="H52" s="64"/>
      <c r="I52" s="494"/>
      <c r="J52" s="65"/>
      <c r="K52" s="46"/>
      <c r="L52" s="46"/>
      <c r="M52" s="22"/>
      <c r="N52" s="105"/>
      <c r="O52" s="133"/>
      <c r="P52" s="64"/>
      <c r="R52" s="65"/>
      <c r="S52" s="46"/>
      <c r="T52" s="46"/>
      <c r="U52" s="22"/>
      <c r="V52" s="105"/>
      <c r="W52" s="133"/>
      <c r="X52" s="64"/>
      <c r="Z52" s="65"/>
      <c r="AA52" s="46"/>
      <c r="AB52" s="46"/>
      <c r="AC52" s="22"/>
      <c r="AD52" s="105"/>
      <c r="AE52" s="133"/>
      <c r="AF52" s="64"/>
      <c r="AH52" s="65"/>
      <c r="AI52" s="46"/>
      <c r="AJ52" s="46"/>
      <c r="AK52" s="22"/>
      <c r="AL52" s="105"/>
      <c r="AM52" s="133"/>
      <c r="AN52" s="64"/>
    </row>
    <row r="53" spans="2:40" ht="28.5" thickBot="1" x14ac:dyDescent="0.35">
      <c r="B53" s="65"/>
      <c r="C53" s="46"/>
      <c r="D53" s="46"/>
      <c r="E53" s="454" t="s">
        <v>819</v>
      </c>
      <c r="F53" s="449">
        <f>9058500/550.5</f>
        <v>16455.040871934605</v>
      </c>
      <c r="G53" s="450" t="s">
        <v>1025</v>
      </c>
      <c r="H53" s="64"/>
      <c r="I53" s="494"/>
      <c r="J53" s="65"/>
      <c r="K53" s="46"/>
      <c r="L53" s="46"/>
      <c r="M53" s="22"/>
      <c r="N53" s="105"/>
      <c r="O53" s="133"/>
      <c r="P53" s="64"/>
      <c r="R53" s="65"/>
      <c r="S53" s="46"/>
      <c r="T53" s="46"/>
      <c r="U53" s="22"/>
      <c r="V53" s="105"/>
      <c r="W53" s="133"/>
      <c r="X53" s="64"/>
      <c r="Z53" s="65"/>
      <c r="AA53" s="46"/>
      <c r="AB53" s="46"/>
      <c r="AC53" s="22"/>
      <c r="AD53" s="105"/>
      <c r="AE53" s="133"/>
      <c r="AF53" s="64"/>
      <c r="AH53" s="65"/>
      <c r="AI53" s="46"/>
      <c r="AJ53" s="46"/>
      <c r="AK53" s="22"/>
      <c r="AL53" s="105"/>
      <c r="AM53" s="133"/>
      <c r="AN53" s="64"/>
    </row>
    <row r="54" spans="2:40" ht="28.5" thickBot="1" x14ac:dyDescent="0.35">
      <c r="B54" s="65"/>
      <c r="C54" s="46"/>
      <c r="D54" s="46"/>
      <c r="E54" s="451" t="s">
        <v>820</v>
      </c>
      <c r="F54" s="449">
        <f>5160600/550.5</f>
        <v>9374.3869209809272</v>
      </c>
      <c r="G54" s="453" t="s">
        <v>1025</v>
      </c>
      <c r="H54" s="64"/>
      <c r="I54" s="494"/>
      <c r="J54" s="65"/>
      <c r="K54" s="46"/>
      <c r="L54" s="46"/>
      <c r="M54" s="146"/>
      <c r="N54" s="147"/>
      <c r="O54" s="148"/>
      <c r="P54" s="64"/>
      <c r="R54" s="65"/>
      <c r="S54" s="46"/>
      <c r="T54" s="46"/>
      <c r="U54" s="146"/>
      <c r="V54" s="147"/>
      <c r="W54" s="148"/>
      <c r="X54" s="64"/>
      <c r="Z54" s="65"/>
      <c r="AA54" s="46"/>
      <c r="AB54" s="46"/>
      <c r="AC54" s="146"/>
      <c r="AD54" s="147"/>
      <c r="AE54" s="148"/>
      <c r="AF54" s="64"/>
      <c r="AH54" s="65"/>
      <c r="AI54" s="46"/>
      <c r="AJ54" s="46"/>
      <c r="AK54" s="146"/>
      <c r="AL54" s="147"/>
      <c r="AM54" s="148"/>
      <c r="AN54" s="64"/>
    </row>
    <row r="55" spans="2:40" ht="28.5" thickBot="1" x14ac:dyDescent="0.35">
      <c r="B55" s="65"/>
      <c r="C55" s="46"/>
      <c r="D55" s="46"/>
      <c r="E55" s="455" t="s">
        <v>1011</v>
      </c>
      <c r="F55" s="449">
        <f>3294000/550.5</f>
        <v>5983.6512261580383</v>
      </c>
      <c r="G55" s="450" t="s">
        <v>1025</v>
      </c>
      <c r="H55" s="64"/>
      <c r="I55" s="494"/>
      <c r="J55" s="65"/>
      <c r="K55" s="46"/>
      <c r="L55" s="46"/>
      <c r="M55" s="444"/>
      <c r="N55" s="442"/>
      <c r="O55" s="443"/>
      <c r="P55" s="64"/>
      <c r="R55" s="65"/>
      <c r="S55" s="46"/>
      <c r="T55" s="46"/>
      <c r="U55" s="444"/>
      <c r="V55" s="442"/>
      <c r="W55" s="443"/>
      <c r="X55" s="64"/>
      <c r="Z55" s="65"/>
      <c r="AA55" s="46"/>
      <c r="AB55" s="46"/>
      <c r="AC55" s="444"/>
      <c r="AD55" s="442"/>
      <c r="AE55" s="443"/>
      <c r="AF55" s="64"/>
      <c r="AH55" s="65"/>
      <c r="AI55" s="46"/>
      <c r="AJ55" s="46"/>
      <c r="AK55" s="444"/>
      <c r="AL55" s="442"/>
      <c r="AM55" s="443"/>
      <c r="AN55" s="64"/>
    </row>
    <row r="56" spans="2:40" ht="28.5" thickBot="1" x14ac:dyDescent="0.35">
      <c r="B56" s="65"/>
      <c r="C56" s="46"/>
      <c r="D56" s="46"/>
      <c r="E56" s="455" t="s">
        <v>1012</v>
      </c>
      <c r="F56" s="449">
        <f>3952800/550.5</f>
        <v>7180.3814713896454</v>
      </c>
      <c r="G56" s="450" t="s">
        <v>1025</v>
      </c>
      <c r="H56" s="64"/>
      <c r="I56" s="494"/>
      <c r="J56" s="65"/>
      <c r="K56" s="46"/>
      <c r="L56" s="46"/>
      <c r="M56" s="444"/>
      <c r="N56" s="442"/>
      <c r="O56" s="443"/>
      <c r="P56" s="64"/>
      <c r="R56" s="65"/>
      <c r="S56" s="46"/>
      <c r="T56" s="46"/>
      <c r="U56" s="444"/>
      <c r="V56" s="442"/>
      <c r="W56" s="443"/>
      <c r="X56" s="64"/>
      <c r="Z56" s="65"/>
      <c r="AA56" s="46"/>
      <c r="AB56" s="46"/>
      <c r="AC56" s="444"/>
      <c r="AD56" s="442"/>
      <c r="AE56" s="443"/>
      <c r="AF56" s="64"/>
      <c r="AH56" s="65"/>
      <c r="AI56" s="46"/>
      <c r="AJ56" s="46"/>
      <c r="AK56" s="444"/>
      <c r="AL56" s="442"/>
      <c r="AM56" s="443"/>
      <c r="AN56" s="64"/>
    </row>
    <row r="57" spans="2:40" ht="28.5" thickBot="1" x14ac:dyDescent="0.35">
      <c r="B57" s="65"/>
      <c r="C57" s="46"/>
      <c r="D57" s="46"/>
      <c r="E57" s="456" t="s">
        <v>1013</v>
      </c>
      <c r="F57" s="449">
        <f>1976400/550.5</f>
        <v>3590.1907356948227</v>
      </c>
      <c r="G57" s="450" t="s">
        <v>1025</v>
      </c>
      <c r="H57" s="64"/>
      <c r="I57" s="494"/>
      <c r="J57" s="65"/>
      <c r="K57" s="46"/>
      <c r="L57" s="46"/>
      <c r="M57" s="444"/>
      <c r="N57" s="442"/>
      <c r="O57" s="443"/>
      <c r="P57" s="64"/>
      <c r="R57" s="65"/>
      <c r="S57" s="46"/>
      <c r="T57" s="46"/>
      <c r="U57" s="444"/>
      <c r="V57" s="442"/>
      <c r="W57" s="443"/>
      <c r="X57" s="64"/>
      <c r="Z57" s="65"/>
      <c r="AA57" s="46"/>
      <c r="AB57" s="46"/>
      <c r="AC57" s="444"/>
      <c r="AD57" s="442"/>
      <c r="AE57" s="443"/>
      <c r="AF57" s="64"/>
      <c r="AH57" s="65"/>
      <c r="AI57" s="46"/>
      <c r="AJ57" s="46"/>
      <c r="AK57" s="444"/>
      <c r="AL57" s="442"/>
      <c r="AM57" s="443"/>
      <c r="AN57" s="64"/>
    </row>
    <row r="58" spans="2:40" ht="28.5" thickBot="1" x14ac:dyDescent="0.35">
      <c r="B58" s="65"/>
      <c r="C58" s="46"/>
      <c r="D58" s="46"/>
      <c r="E58" s="457" t="s">
        <v>1014</v>
      </c>
      <c r="F58" s="449">
        <f>2635200/550.5</f>
        <v>4786.9209809264303</v>
      </c>
      <c r="G58" s="450" t="s">
        <v>1025</v>
      </c>
      <c r="H58" s="64"/>
      <c r="I58" s="494"/>
      <c r="J58" s="65"/>
      <c r="K58" s="46"/>
      <c r="L58" s="46"/>
      <c r="M58" s="444"/>
      <c r="N58" s="442"/>
      <c r="O58" s="443"/>
      <c r="P58" s="64"/>
      <c r="R58" s="65"/>
      <c r="S58" s="46"/>
      <c r="T58" s="46"/>
      <c r="U58" s="444"/>
      <c r="V58" s="442"/>
      <c r="W58" s="443"/>
      <c r="X58" s="64"/>
      <c r="Z58" s="65"/>
      <c r="AA58" s="46"/>
      <c r="AB58" s="46"/>
      <c r="AC58" s="444"/>
      <c r="AD58" s="442"/>
      <c r="AE58" s="443"/>
      <c r="AF58" s="64"/>
      <c r="AH58" s="65"/>
      <c r="AI58" s="46"/>
      <c r="AJ58" s="46"/>
      <c r="AK58" s="444"/>
      <c r="AL58" s="442"/>
      <c r="AM58" s="443"/>
      <c r="AN58" s="64"/>
    </row>
    <row r="59" spans="2:40" ht="28.5" thickBot="1" x14ac:dyDescent="0.35">
      <c r="B59" s="65"/>
      <c r="C59" s="46"/>
      <c r="D59" s="46"/>
      <c r="E59" s="457" t="s">
        <v>1016</v>
      </c>
      <c r="F59" s="449">
        <f>329400/550.5</f>
        <v>598.36512261580378</v>
      </c>
      <c r="G59" s="450" t="s">
        <v>1025</v>
      </c>
      <c r="H59" s="64"/>
      <c r="I59" s="494"/>
      <c r="J59" s="65"/>
      <c r="K59" s="46"/>
      <c r="L59" s="46"/>
      <c r="M59" s="444"/>
      <c r="N59" s="442"/>
      <c r="O59" s="443"/>
      <c r="P59" s="64"/>
      <c r="R59" s="65"/>
      <c r="S59" s="46"/>
      <c r="T59" s="46"/>
      <c r="U59" s="444"/>
      <c r="V59" s="442"/>
      <c r="W59" s="443"/>
      <c r="X59" s="64"/>
      <c r="Z59" s="65"/>
      <c r="AA59" s="46"/>
      <c r="AB59" s="46"/>
      <c r="AC59" s="444"/>
      <c r="AD59" s="442"/>
      <c r="AE59" s="443"/>
      <c r="AF59" s="64"/>
      <c r="AH59" s="65"/>
      <c r="AI59" s="46"/>
      <c r="AJ59" s="46"/>
      <c r="AK59" s="444"/>
      <c r="AL59" s="442"/>
      <c r="AM59" s="443"/>
      <c r="AN59" s="64"/>
    </row>
    <row r="60" spans="2:40" ht="28.5" thickBot="1" x14ac:dyDescent="0.35">
      <c r="B60" s="65"/>
      <c r="C60" s="46"/>
      <c r="D60" s="46"/>
      <c r="E60" s="457" t="s">
        <v>1018</v>
      </c>
      <c r="F60" s="449">
        <f>109800/550.5</f>
        <v>199.45504087193461</v>
      </c>
      <c r="G60" s="450" t="s">
        <v>1025</v>
      </c>
      <c r="H60" s="64"/>
      <c r="I60" s="494"/>
      <c r="J60" s="65"/>
      <c r="K60" s="46"/>
      <c r="L60" s="46"/>
      <c r="M60" s="444"/>
      <c r="N60" s="442"/>
      <c r="O60" s="443"/>
      <c r="P60" s="64"/>
      <c r="R60" s="65"/>
      <c r="S60" s="46"/>
      <c r="T60" s="46"/>
      <c r="U60" s="444"/>
      <c r="V60" s="442"/>
      <c r="W60" s="443"/>
      <c r="X60" s="64"/>
      <c r="Z60" s="65"/>
      <c r="AA60" s="46"/>
      <c r="AB60" s="46"/>
      <c r="AC60" s="444"/>
      <c r="AD60" s="442"/>
      <c r="AE60" s="443"/>
      <c r="AF60" s="64"/>
      <c r="AH60" s="65"/>
      <c r="AI60" s="46"/>
      <c r="AJ60" s="46"/>
      <c r="AK60" s="444"/>
      <c r="AL60" s="442"/>
      <c r="AM60" s="443"/>
      <c r="AN60" s="64"/>
    </row>
    <row r="61" spans="2:40" ht="28.5" thickBot="1" x14ac:dyDescent="0.35">
      <c r="B61" s="65"/>
      <c r="C61" s="46"/>
      <c r="D61" s="46"/>
      <c r="E61" s="457" t="s">
        <v>1020</v>
      </c>
      <c r="F61" s="449">
        <f>658800/550.5</f>
        <v>1196.7302452316076</v>
      </c>
      <c r="G61" s="450" t="s">
        <v>1025</v>
      </c>
      <c r="H61" s="64"/>
      <c r="I61" s="494"/>
      <c r="J61" s="65"/>
      <c r="K61" s="46"/>
      <c r="L61" s="46"/>
      <c r="M61" s="444"/>
      <c r="N61" s="442"/>
      <c r="O61" s="443"/>
      <c r="P61" s="64"/>
      <c r="R61" s="65"/>
      <c r="S61" s="46"/>
      <c r="T61" s="46"/>
      <c r="U61" s="444"/>
      <c r="V61" s="442"/>
      <c r="W61" s="443"/>
      <c r="X61" s="64"/>
      <c r="Z61" s="65"/>
      <c r="AA61" s="46"/>
      <c r="AB61" s="46"/>
      <c r="AC61" s="444"/>
      <c r="AD61" s="442"/>
      <c r="AE61" s="443"/>
      <c r="AF61" s="64"/>
      <c r="AH61" s="65"/>
      <c r="AI61" s="46"/>
      <c r="AJ61" s="46"/>
      <c r="AK61" s="444"/>
      <c r="AL61" s="442"/>
      <c r="AM61" s="443"/>
      <c r="AN61" s="64"/>
    </row>
    <row r="62" spans="2:40" ht="28.5" thickBot="1" x14ac:dyDescent="0.35">
      <c r="B62" s="65"/>
      <c r="C62" s="46"/>
      <c r="D62" s="46"/>
      <c r="E62" s="457" t="s">
        <v>1021</v>
      </c>
      <c r="F62" s="449">
        <f>549000/550.5</f>
        <v>997.27520435967301</v>
      </c>
      <c r="G62" s="450" t="s">
        <v>1025</v>
      </c>
      <c r="H62" s="64"/>
      <c r="I62" s="494"/>
      <c r="J62" s="65"/>
      <c r="K62" s="46"/>
      <c r="L62" s="46"/>
      <c r="M62" s="444"/>
      <c r="N62" s="442"/>
      <c r="O62" s="443"/>
      <c r="P62" s="64"/>
      <c r="R62" s="65"/>
      <c r="S62" s="46"/>
      <c r="T62" s="46"/>
      <c r="U62" s="444"/>
      <c r="V62" s="442"/>
      <c r="W62" s="443"/>
      <c r="X62" s="64"/>
      <c r="Z62" s="65"/>
      <c r="AA62" s="46"/>
      <c r="AB62" s="46"/>
      <c r="AC62" s="444"/>
      <c r="AD62" s="442"/>
      <c r="AE62" s="443"/>
      <c r="AF62" s="64"/>
      <c r="AH62" s="65"/>
      <c r="AI62" s="46"/>
      <c r="AJ62" s="46"/>
      <c r="AK62" s="444"/>
      <c r="AL62" s="442"/>
      <c r="AM62" s="443"/>
      <c r="AN62" s="64"/>
    </row>
    <row r="63" spans="2:40" ht="28.5" thickBot="1" x14ac:dyDescent="0.35">
      <c r="B63" s="65"/>
      <c r="C63" s="46"/>
      <c r="D63" s="46"/>
      <c r="E63" s="457" t="s">
        <v>1010</v>
      </c>
      <c r="F63" s="449">
        <f>384300/550.5</f>
        <v>698.09264305177112</v>
      </c>
      <c r="G63" s="450" t="s">
        <v>1025</v>
      </c>
      <c r="H63" s="64"/>
      <c r="I63" s="494"/>
      <c r="J63" s="65"/>
      <c r="K63" s="46"/>
      <c r="L63" s="46"/>
      <c r="M63" s="444"/>
      <c r="N63" s="442"/>
      <c r="O63" s="443"/>
      <c r="P63" s="64"/>
      <c r="R63" s="65"/>
      <c r="S63" s="46"/>
      <c r="T63" s="46"/>
      <c r="U63" s="444"/>
      <c r="V63" s="442"/>
      <c r="W63" s="443"/>
      <c r="X63" s="64"/>
      <c r="Z63" s="65"/>
      <c r="AA63" s="46"/>
      <c r="AB63" s="46"/>
      <c r="AC63" s="444"/>
      <c r="AD63" s="442"/>
      <c r="AE63" s="443"/>
      <c r="AF63" s="64"/>
      <c r="AH63" s="65"/>
      <c r="AI63" s="46"/>
      <c r="AJ63" s="46"/>
      <c r="AK63" s="444"/>
      <c r="AL63" s="442"/>
      <c r="AM63" s="443"/>
      <c r="AN63" s="64"/>
    </row>
    <row r="64" spans="2:40" ht="28.5" thickBot="1" x14ac:dyDescent="0.35">
      <c r="B64" s="65"/>
      <c r="C64" s="46"/>
      <c r="D64" s="46"/>
      <c r="E64" s="457" t="s">
        <v>1024</v>
      </c>
      <c r="F64" s="449">
        <f>1647000/550.5</f>
        <v>2991.8256130790191</v>
      </c>
      <c r="G64" s="453" t="s">
        <v>1029</v>
      </c>
      <c r="H64" s="64"/>
      <c r="I64" s="494"/>
      <c r="J64" s="65"/>
      <c r="K64" s="46"/>
      <c r="L64" s="46"/>
      <c r="M64" s="444"/>
      <c r="N64" s="442"/>
      <c r="O64" s="443"/>
      <c r="P64" s="64"/>
      <c r="R64" s="65"/>
      <c r="S64" s="46"/>
      <c r="T64" s="46"/>
      <c r="U64" s="444"/>
      <c r="V64" s="442"/>
      <c r="W64" s="443"/>
      <c r="X64" s="64"/>
      <c r="Z64" s="65"/>
      <c r="AA64" s="46"/>
      <c r="AB64" s="46"/>
      <c r="AC64" s="444"/>
      <c r="AD64" s="442"/>
      <c r="AE64" s="443"/>
      <c r="AF64" s="64"/>
      <c r="AH64" s="65"/>
      <c r="AI64" s="46"/>
      <c r="AJ64" s="46"/>
      <c r="AK64" s="444"/>
      <c r="AL64" s="442"/>
      <c r="AM64" s="443"/>
      <c r="AN64" s="64"/>
    </row>
    <row r="65" spans="2:40" ht="28.5" thickBot="1" x14ac:dyDescent="0.35">
      <c r="B65" s="65"/>
      <c r="C65" s="46"/>
      <c r="D65" s="46"/>
      <c r="E65" s="457" t="s">
        <v>1023</v>
      </c>
      <c r="F65" s="449">
        <f>1098000/550.5</f>
        <v>1994.550408719346</v>
      </c>
      <c r="G65" s="450" t="s">
        <v>1025</v>
      </c>
      <c r="H65" s="64"/>
      <c r="I65" s="494"/>
      <c r="J65" s="65"/>
      <c r="K65" s="46"/>
      <c r="L65" s="46"/>
      <c r="M65" s="444"/>
      <c r="N65" s="442"/>
      <c r="O65" s="443"/>
      <c r="P65" s="64"/>
      <c r="R65" s="65"/>
      <c r="S65" s="46"/>
      <c r="T65" s="46"/>
      <c r="U65" s="444"/>
      <c r="V65" s="442"/>
      <c r="W65" s="443"/>
      <c r="X65" s="64"/>
      <c r="Z65" s="65"/>
      <c r="AA65" s="46"/>
      <c r="AB65" s="46"/>
      <c r="AC65" s="444"/>
      <c r="AD65" s="442"/>
      <c r="AE65" s="443"/>
      <c r="AF65" s="64"/>
      <c r="AH65" s="65"/>
      <c r="AI65" s="46"/>
      <c r="AJ65" s="46"/>
      <c r="AK65" s="444"/>
      <c r="AL65" s="442"/>
      <c r="AM65" s="443"/>
      <c r="AN65" s="64"/>
    </row>
    <row r="66" spans="2:40" ht="15" customHeight="1" thickBot="1" x14ac:dyDescent="0.35">
      <c r="B66" s="65"/>
      <c r="C66" s="46"/>
      <c r="D66" s="46"/>
      <c r="E66" s="458" t="s">
        <v>264</v>
      </c>
      <c r="F66" s="542">
        <f>SUM(F45:F65)</f>
        <v>491059.30790190736</v>
      </c>
      <c r="G66" s="543"/>
      <c r="H66" s="64"/>
      <c r="I66" s="494"/>
      <c r="J66" s="65"/>
      <c r="K66" s="46"/>
      <c r="L66" s="46"/>
      <c r="M66" s="153" t="s">
        <v>264</v>
      </c>
      <c r="N66" s="149">
        <f>SUM(N45:N54)</f>
        <v>0</v>
      </c>
      <c r="O66" s="150"/>
      <c r="P66" s="64"/>
      <c r="R66" s="65"/>
      <c r="S66" s="46"/>
      <c r="T66" s="46"/>
      <c r="U66" s="153" t="s">
        <v>264</v>
      </c>
      <c r="V66" s="149">
        <f>SUM(V45:V54)</f>
        <v>0</v>
      </c>
      <c r="W66" s="150"/>
      <c r="X66" s="64"/>
      <c r="Z66" s="65"/>
      <c r="AA66" s="46"/>
      <c r="AB66" s="46"/>
      <c r="AC66" s="153" t="s">
        <v>264</v>
      </c>
      <c r="AD66" s="149">
        <f>SUM(AD45:AD54)</f>
        <v>0</v>
      </c>
      <c r="AE66" s="150"/>
      <c r="AF66" s="64"/>
      <c r="AH66" s="65"/>
      <c r="AI66" s="46"/>
      <c r="AJ66" s="46"/>
      <c r="AK66" s="153" t="s">
        <v>264</v>
      </c>
      <c r="AL66" s="149">
        <f>SUM(AL45:AL54)</f>
        <v>0</v>
      </c>
      <c r="AM66" s="150"/>
      <c r="AN66" s="64"/>
    </row>
    <row r="67" spans="2:40" x14ac:dyDescent="0.3">
      <c r="B67" s="65"/>
      <c r="C67" s="46"/>
      <c r="D67" s="46"/>
      <c r="E67" s="66"/>
      <c r="F67" s="66"/>
      <c r="G67" s="66"/>
      <c r="H67" s="64"/>
      <c r="I67" s="494"/>
      <c r="J67" s="65"/>
      <c r="K67" s="46"/>
      <c r="L67" s="46"/>
      <c r="M67" s="66"/>
      <c r="N67" s="66"/>
      <c r="O67" s="66"/>
      <c r="P67" s="64"/>
      <c r="R67" s="65"/>
      <c r="S67" s="46"/>
      <c r="T67" s="46"/>
      <c r="U67" s="66"/>
      <c r="V67" s="66"/>
      <c r="W67" s="66"/>
      <c r="X67" s="64"/>
      <c r="Z67" s="65"/>
      <c r="AA67" s="46"/>
      <c r="AB67" s="46"/>
      <c r="AC67" s="66"/>
      <c r="AD67" s="66"/>
      <c r="AE67" s="66"/>
      <c r="AF67" s="64"/>
      <c r="AH67" s="65"/>
      <c r="AI67" s="46"/>
      <c r="AJ67" s="46"/>
      <c r="AK67" s="66"/>
      <c r="AL67" s="66"/>
      <c r="AM67" s="66"/>
      <c r="AN67" s="64"/>
    </row>
    <row r="68" spans="2:40" ht="34.5" customHeight="1" thickBot="1" x14ac:dyDescent="0.35">
      <c r="B68" s="65"/>
      <c r="C68" s="512"/>
      <c r="D68" s="512"/>
      <c r="E68" s="512"/>
      <c r="F68" s="512"/>
      <c r="G68" s="158"/>
      <c r="H68" s="64"/>
      <c r="I68" s="494"/>
      <c r="J68" s="65"/>
      <c r="K68" s="512"/>
      <c r="L68" s="512"/>
      <c r="M68" s="512"/>
      <c r="N68" s="512"/>
      <c r="O68" s="158"/>
      <c r="P68" s="64"/>
      <c r="R68" s="65"/>
      <c r="S68" s="512" t="s">
        <v>272</v>
      </c>
      <c r="T68" s="512"/>
      <c r="U68" s="512"/>
      <c r="V68" s="512"/>
      <c r="W68" s="158"/>
      <c r="X68" s="64"/>
      <c r="Z68" s="65"/>
      <c r="AA68" s="512" t="s">
        <v>272</v>
      </c>
      <c r="AB68" s="512"/>
      <c r="AC68" s="512"/>
      <c r="AD68" s="512"/>
      <c r="AE68" s="158"/>
      <c r="AF68" s="64"/>
      <c r="AH68" s="65"/>
      <c r="AI68" s="512" t="s">
        <v>272</v>
      </c>
      <c r="AJ68" s="512"/>
      <c r="AK68" s="512"/>
      <c r="AL68" s="512"/>
      <c r="AM68" s="158"/>
      <c r="AN68" s="64"/>
    </row>
    <row r="69" spans="2:40" ht="63.75" customHeight="1" thickBot="1" x14ac:dyDescent="0.35">
      <c r="B69" s="65"/>
      <c r="C69" s="512"/>
      <c r="D69" s="512"/>
      <c r="E69" s="541"/>
      <c r="F69" s="541"/>
      <c r="G69" s="66"/>
      <c r="H69" s="64"/>
      <c r="J69" s="65"/>
      <c r="K69" s="512"/>
      <c r="L69" s="512"/>
      <c r="M69" s="541"/>
      <c r="N69" s="541"/>
      <c r="O69" s="66"/>
      <c r="P69" s="64"/>
      <c r="R69" s="65"/>
      <c r="S69" s="512" t="s">
        <v>210</v>
      </c>
      <c r="T69" s="512"/>
      <c r="U69" s="517"/>
      <c r="V69" s="518"/>
      <c r="W69" s="66"/>
      <c r="X69" s="64"/>
      <c r="Z69" s="65"/>
      <c r="AA69" s="512" t="s">
        <v>210</v>
      </c>
      <c r="AB69" s="512"/>
      <c r="AC69" s="517"/>
      <c r="AD69" s="518"/>
      <c r="AE69" s="66"/>
      <c r="AF69" s="64"/>
      <c r="AH69" s="65"/>
      <c r="AI69" s="512" t="s">
        <v>210</v>
      </c>
      <c r="AJ69" s="512"/>
      <c r="AK69" s="517"/>
      <c r="AL69" s="518"/>
      <c r="AM69" s="66"/>
      <c r="AN69" s="64"/>
    </row>
    <row r="70" spans="2:40" ht="14.5" thickBot="1" x14ac:dyDescent="0.35">
      <c r="B70" s="65"/>
      <c r="C70" s="511"/>
      <c r="D70" s="511"/>
      <c r="E70" s="511"/>
      <c r="F70" s="511"/>
      <c r="G70" s="66"/>
      <c r="H70" s="64"/>
      <c r="J70" s="65"/>
      <c r="K70" s="511"/>
      <c r="L70" s="511"/>
      <c r="M70" s="511"/>
      <c r="N70" s="511"/>
      <c r="O70" s="66"/>
      <c r="P70" s="64"/>
      <c r="R70" s="65"/>
      <c r="S70" s="511"/>
      <c r="T70" s="511"/>
      <c r="U70" s="511"/>
      <c r="V70" s="511"/>
      <c r="W70" s="66"/>
      <c r="X70" s="64"/>
      <c r="Z70" s="65"/>
      <c r="AA70" s="511"/>
      <c r="AB70" s="511"/>
      <c r="AC70" s="511"/>
      <c r="AD70" s="511"/>
      <c r="AE70" s="66"/>
      <c r="AF70" s="64"/>
      <c r="AH70" s="65"/>
      <c r="AI70" s="511"/>
      <c r="AJ70" s="511"/>
      <c r="AK70" s="511"/>
      <c r="AL70" s="511"/>
      <c r="AM70" s="66"/>
      <c r="AN70" s="64"/>
    </row>
    <row r="71" spans="2:40" ht="58.9" customHeight="1" thickBot="1" x14ac:dyDescent="0.35">
      <c r="B71" s="65"/>
      <c r="C71" s="512"/>
      <c r="D71" s="512"/>
      <c r="E71" s="539"/>
      <c r="F71" s="539"/>
      <c r="G71" s="66"/>
      <c r="H71" s="64"/>
      <c r="J71" s="65"/>
      <c r="K71" s="512"/>
      <c r="L71" s="512"/>
      <c r="M71" s="539"/>
      <c r="N71" s="539"/>
      <c r="O71" s="66"/>
      <c r="P71" s="64"/>
      <c r="R71" s="65"/>
      <c r="S71" s="512" t="s">
        <v>211</v>
      </c>
      <c r="T71" s="512"/>
      <c r="U71" s="513"/>
      <c r="V71" s="514"/>
      <c r="W71" s="66"/>
      <c r="X71" s="64"/>
      <c r="Z71" s="65"/>
      <c r="AA71" s="512" t="s">
        <v>211</v>
      </c>
      <c r="AB71" s="512"/>
      <c r="AC71" s="513"/>
      <c r="AD71" s="514"/>
      <c r="AE71" s="66"/>
      <c r="AF71" s="64"/>
      <c r="AH71" s="65"/>
      <c r="AI71" s="512" t="s">
        <v>211</v>
      </c>
      <c r="AJ71" s="512"/>
      <c r="AK71" s="513"/>
      <c r="AL71" s="514"/>
      <c r="AM71" s="66"/>
      <c r="AN71" s="64"/>
    </row>
    <row r="72" spans="2:40" ht="16.149999999999999" customHeight="1" thickBot="1" x14ac:dyDescent="0.35">
      <c r="B72" s="65"/>
      <c r="C72" s="379"/>
      <c r="D72" s="379"/>
      <c r="E72" s="380"/>
      <c r="F72" s="380"/>
      <c r="G72" s="66"/>
      <c r="H72" s="64"/>
      <c r="J72" s="65"/>
      <c r="K72" s="379"/>
      <c r="L72" s="379"/>
      <c r="M72" s="380"/>
      <c r="N72" s="380"/>
      <c r="O72" s="66"/>
      <c r="P72" s="64"/>
      <c r="R72" s="65"/>
      <c r="S72" s="379"/>
      <c r="T72" s="379"/>
      <c r="U72" s="540"/>
      <c r="V72" s="540"/>
      <c r="W72" s="66"/>
      <c r="X72" s="64"/>
      <c r="Z72" s="65"/>
      <c r="AA72" s="379"/>
      <c r="AB72" s="379"/>
      <c r="AC72" s="381"/>
      <c r="AD72" s="381"/>
      <c r="AE72" s="66"/>
      <c r="AF72" s="64"/>
      <c r="AH72" s="65"/>
      <c r="AI72" s="379"/>
      <c r="AJ72" s="379"/>
      <c r="AK72" s="381"/>
      <c r="AL72" s="381"/>
      <c r="AM72" s="66"/>
      <c r="AN72" s="64"/>
    </row>
    <row r="73" spans="2:40" ht="100.15" customHeight="1" thickBot="1" x14ac:dyDescent="0.35">
      <c r="B73" s="65"/>
      <c r="C73" s="512"/>
      <c r="D73" s="512"/>
      <c r="E73" s="538"/>
      <c r="F73" s="538"/>
      <c r="G73" s="66"/>
      <c r="H73" s="64"/>
      <c r="J73" s="65"/>
      <c r="K73" s="512"/>
      <c r="L73" s="512"/>
      <c r="M73" s="538"/>
      <c r="N73" s="538"/>
      <c r="O73" s="66"/>
      <c r="P73" s="64"/>
      <c r="R73" s="65"/>
      <c r="S73" s="512" t="s">
        <v>212</v>
      </c>
      <c r="T73" s="512"/>
      <c r="U73" s="515"/>
      <c r="V73" s="516"/>
      <c r="W73" s="66"/>
      <c r="X73" s="64"/>
      <c r="Z73" s="65"/>
      <c r="AA73" s="512" t="s">
        <v>212</v>
      </c>
      <c r="AB73" s="512"/>
      <c r="AC73" s="515"/>
      <c r="AD73" s="516"/>
      <c r="AE73" s="66"/>
      <c r="AF73" s="64"/>
      <c r="AH73" s="65"/>
      <c r="AI73" s="512" t="s">
        <v>212</v>
      </c>
      <c r="AJ73" s="512"/>
      <c r="AK73" s="515"/>
      <c r="AL73" s="516"/>
      <c r="AM73" s="66"/>
      <c r="AN73" s="64"/>
    </row>
    <row r="74" spans="2:40" x14ac:dyDescent="0.3">
      <c r="B74" s="65"/>
      <c r="C74" s="46"/>
      <c r="D74" s="46"/>
      <c r="E74" s="66"/>
      <c r="F74" s="66"/>
      <c r="G74" s="66"/>
      <c r="H74" s="64"/>
      <c r="J74" s="65"/>
      <c r="K74" s="46"/>
      <c r="L74" s="46"/>
      <c r="M74" s="66"/>
      <c r="N74" s="66"/>
      <c r="O74" s="66"/>
      <c r="P74" s="64"/>
      <c r="R74" s="65"/>
      <c r="S74" s="46"/>
      <c r="T74" s="46"/>
      <c r="U74" s="66"/>
      <c r="V74" s="66"/>
      <c r="W74" s="66"/>
      <c r="X74" s="64"/>
      <c r="Z74" s="65"/>
      <c r="AA74" s="46"/>
      <c r="AB74" s="46"/>
      <c r="AC74" s="66"/>
      <c r="AD74" s="66"/>
      <c r="AE74" s="66"/>
      <c r="AF74" s="64"/>
      <c r="AH74" s="65"/>
      <c r="AI74" s="46"/>
      <c r="AJ74" s="46"/>
      <c r="AK74" s="66"/>
      <c r="AL74" s="66"/>
      <c r="AM74" s="66"/>
      <c r="AN74" s="64"/>
    </row>
    <row r="75" spans="2:40" ht="14.5" thickBot="1" x14ac:dyDescent="0.35">
      <c r="B75" s="67"/>
      <c r="C75" s="510"/>
      <c r="D75" s="510"/>
      <c r="E75" s="68"/>
      <c r="F75" s="51"/>
      <c r="G75" s="51"/>
      <c r="H75" s="69"/>
      <c r="J75" s="67"/>
      <c r="K75" s="510"/>
      <c r="L75" s="510"/>
      <c r="M75" s="68"/>
      <c r="N75" s="51"/>
      <c r="O75" s="51"/>
      <c r="P75" s="69"/>
      <c r="R75" s="67"/>
      <c r="S75" s="510"/>
      <c r="T75" s="510"/>
      <c r="U75" s="68"/>
      <c r="V75" s="51"/>
      <c r="W75" s="51"/>
      <c r="X75" s="69"/>
      <c r="Z75" s="67"/>
      <c r="AA75" s="510"/>
      <c r="AB75" s="510"/>
      <c r="AC75" s="68"/>
      <c r="AD75" s="51"/>
      <c r="AE75" s="51"/>
      <c r="AF75" s="69"/>
      <c r="AH75" s="67"/>
      <c r="AI75" s="510"/>
      <c r="AJ75" s="510"/>
      <c r="AK75" s="68"/>
      <c r="AL75" s="51"/>
      <c r="AM75" s="51"/>
      <c r="AN75" s="69"/>
    </row>
    <row r="76" spans="2:40" s="24" customFormat="1" ht="64.900000000000006" customHeight="1" x14ac:dyDescent="0.3">
      <c r="B76" s="348"/>
      <c r="C76" s="532"/>
      <c r="D76" s="532"/>
      <c r="E76" s="533"/>
      <c r="F76" s="533"/>
      <c r="G76" s="13"/>
    </row>
    <row r="77" spans="2:40" ht="59.25" customHeight="1" x14ac:dyDescent="0.3">
      <c r="B77" s="348"/>
      <c r="C77" s="537"/>
      <c r="D77" s="537"/>
      <c r="E77" s="537"/>
      <c r="F77" s="537"/>
      <c r="G77" s="537"/>
    </row>
    <row r="78" spans="2:40" ht="49.9" customHeight="1" x14ac:dyDescent="0.3">
      <c r="B78" s="348"/>
      <c r="C78" s="534"/>
      <c r="D78" s="534"/>
      <c r="E78" s="536"/>
      <c r="F78" s="536"/>
      <c r="G78" s="13"/>
    </row>
    <row r="79" spans="2:40" ht="100.15" customHeight="1" x14ac:dyDescent="0.3">
      <c r="B79" s="348"/>
      <c r="C79" s="534"/>
      <c r="D79" s="534"/>
      <c r="E79" s="535"/>
      <c r="F79" s="535"/>
      <c r="G79" s="13"/>
    </row>
    <row r="80" spans="2:40" x14ac:dyDescent="0.3">
      <c r="B80" s="348"/>
      <c r="C80" s="348"/>
      <c r="D80" s="348"/>
      <c r="E80" s="13"/>
      <c r="F80" s="13"/>
      <c r="G80" s="13"/>
    </row>
    <row r="81" spans="2:7" x14ac:dyDescent="0.3">
      <c r="B81" s="348"/>
      <c r="C81" s="532"/>
      <c r="D81" s="532"/>
      <c r="E81" s="13"/>
      <c r="F81" s="13"/>
      <c r="G81" s="13"/>
    </row>
    <row r="82" spans="2:7" ht="49.9" customHeight="1" x14ac:dyDescent="0.3">
      <c r="B82" s="348"/>
      <c r="C82" s="532"/>
      <c r="D82" s="532"/>
      <c r="E82" s="535"/>
      <c r="F82" s="535"/>
      <c r="G82" s="13"/>
    </row>
    <row r="83" spans="2:7" ht="100.15" customHeight="1" x14ac:dyDescent="0.3">
      <c r="B83" s="348"/>
      <c r="C83" s="534"/>
      <c r="D83" s="534"/>
      <c r="E83" s="535"/>
      <c r="F83" s="535"/>
      <c r="G83" s="13"/>
    </row>
    <row r="84" spans="2:7" x14ac:dyDescent="0.3">
      <c r="B84" s="348"/>
      <c r="C84" s="25"/>
      <c r="D84" s="348"/>
      <c r="E84" s="26"/>
      <c r="F84" s="13"/>
      <c r="G84" s="13"/>
    </row>
    <row r="85" spans="2:7" x14ac:dyDescent="0.3">
      <c r="B85" s="348"/>
      <c r="C85" s="25"/>
      <c r="D85" s="25"/>
      <c r="E85" s="26"/>
      <c r="F85" s="26"/>
      <c r="G85" s="12"/>
    </row>
    <row r="86" spans="2:7" x14ac:dyDescent="0.3">
      <c r="E86" s="27"/>
      <c r="F86" s="27"/>
    </row>
    <row r="87" spans="2:7" x14ac:dyDescent="0.3">
      <c r="E87" s="27"/>
      <c r="F87" s="27"/>
    </row>
  </sheetData>
  <mergeCells count="139">
    <mergeCell ref="C5:F5"/>
    <mergeCell ref="K5:N5"/>
    <mergeCell ref="S5:V5"/>
    <mergeCell ref="C7:D7"/>
    <mergeCell ref="K7:L7"/>
    <mergeCell ref="S7:T7"/>
    <mergeCell ref="C3:G3"/>
    <mergeCell ref="K3:O3"/>
    <mergeCell ref="S3:W3"/>
    <mergeCell ref="B4:F4"/>
    <mergeCell ref="J4:N4"/>
    <mergeCell ref="R4:V4"/>
    <mergeCell ref="C8:F8"/>
    <mergeCell ref="K8:N8"/>
    <mergeCell ref="S8:V8"/>
    <mergeCell ref="C9:D9"/>
    <mergeCell ref="E9:F9"/>
    <mergeCell ref="K9:L9"/>
    <mergeCell ref="M9:N9"/>
    <mergeCell ref="S9:T9"/>
    <mergeCell ref="U9:V9"/>
    <mergeCell ref="U12:V12"/>
    <mergeCell ref="C10:D10"/>
    <mergeCell ref="E10:F10"/>
    <mergeCell ref="K10:L10"/>
    <mergeCell ref="M10:N10"/>
    <mergeCell ref="S10:T10"/>
    <mergeCell ref="U10:V10"/>
    <mergeCell ref="C12:D12"/>
    <mergeCell ref="E12:F12"/>
    <mergeCell ref="K12:L12"/>
    <mergeCell ref="M12:N12"/>
    <mergeCell ref="S12:T12"/>
    <mergeCell ref="C16:D16"/>
    <mergeCell ref="K16:L16"/>
    <mergeCell ref="S16:T16"/>
    <mergeCell ref="C43:D43"/>
    <mergeCell ref="K43:L43"/>
    <mergeCell ref="S43:T43"/>
    <mergeCell ref="C13:F13"/>
    <mergeCell ref="K13:N13"/>
    <mergeCell ref="S13:V13"/>
    <mergeCell ref="C15:D15"/>
    <mergeCell ref="K15:L15"/>
    <mergeCell ref="S15:T15"/>
    <mergeCell ref="U69:V69"/>
    <mergeCell ref="C44:D44"/>
    <mergeCell ref="K44:L44"/>
    <mergeCell ref="S44:T44"/>
    <mergeCell ref="C68:F68"/>
    <mergeCell ref="K68:N68"/>
    <mergeCell ref="S68:V68"/>
    <mergeCell ref="C69:D69"/>
    <mergeCell ref="E69:F69"/>
    <mergeCell ref="K69:L69"/>
    <mergeCell ref="M69:N69"/>
    <mergeCell ref="S69:T69"/>
    <mergeCell ref="F66:G66"/>
    <mergeCell ref="S73:T73"/>
    <mergeCell ref="U73:V73"/>
    <mergeCell ref="C70:F70"/>
    <mergeCell ref="K70:N70"/>
    <mergeCell ref="S70:V70"/>
    <mergeCell ref="C71:D71"/>
    <mergeCell ref="E71:F71"/>
    <mergeCell ref="K71:L71"/>
    <mergeCell ref="M71:N71"/>
    <mergeCell ref="S71:T71"/>
    <mergeCell ref="U71:V71"/>
    <mergeCell ref="U72:V72"/>
    <mergeCell ref="AA3:AE3"/>
    <mergeCell ref="Z4:AD4"/>
    <mergeCell ref="AA5:AD5"/>
    <mergeCell ref="AA7:AB7"/>
    <mergeCell ref="AA8:AD8"/>
    <mergeCell ref="S75:T75"/>
    <mergeCell ref="C76:D76"/>
    <mergeCell ref="E76:F76"/>
    <mergeCell ref="C83:D83"/>
    <mergeCell ref="E83:F83"/>
    <mergeCell ref="C78:D78"/>
    <mergeCell ref="E78:F78"/>
    <mergeCell ref="C79:D79"/>
    <mergeCell ref="E79:F79"/>
    <mergeCell ref="C81:D81"/>
    <mergeCell ref="C82:D82"/>
    <mergeCell ref="E82:F82"/>
    <mergeCell ref="C77:G77"/>
    <mergeCell ref="C73:D73"/>
    <mergeCell ref="E73:F73"/>
    <mergeCell ref="K73:L73"/>
    <mergeCell ref="M73:N73"/>
    <mergeCell ref="C75:D75"/>
    <mergeCell ref="K75:L75"/>
    <mergeCell ref="AA16:AB16"/>
    <mergeCell ref="AA43:AB43"/>
    <mergeCell ref="AA44:AB44"/>
    <mergeCell ref="AA9:AB9"/>
    <mergeCell ref="AC9:AD9"/>
    <mergeCell ref="AA10:AB10"/>
    <mergeCell ref="AC10:AD10"/>
    <mergeCell ref="AA12:AB12"/>
    <mergeCell ref="AC12:AD12"/>
    <mergeCell ref="AA73:AB73"/>
    <mergeCell ref="AC73:AD73"/>
    <mergeCell ref="AA75:AB75"/>
    <mergeCell ref="AI3:AM3"/>
    <mergeCell ref="AH4:AL4"/>
    <mergeCell ref="AI5:AL5"/>
    <mergeCell ref="AI7:AJ7"/>
    <mergeCell ref="AI8:AL8"/>
    <mergeCell ref="AI9:AJ9"/>
    <mergeCell ref="AK9:AL9"/>
    <mergeCell ref="AI10:AJ10"/>
    <mergeCell ref="AK10:AL10"/>
    <mergeCell ref="AI12:AJ12"/>
    <mergeCell ref="AK12:AL12"/>
    <mergeCell ref="AI13:AL13"/>
    <mergeCell ref="AI15:AJ15"/>
    <mergeCell ref="AA68:AD68"/>
    <mergeCell ref="AA69:AB69"/>
    <mergeCell ref="AC69:AD69"/>
    <mergeCell ref="AA70:AD70"/>
    <mergeCell ref="AA71:AB71"/>
    <mergeCell ref="AC71:AD71"/>
    <mergeCell ref="AA13:AD13"/>
    <mergeCell ref="AA15:AB15"/>
    <mergeCell ref="AI75:AJ75"/>
    <mergeCell ref="AI70:AL70"/>
    <mergeCell ref="AI71:AJ71"/>
    <mergeCell ref="AK71:AL71"/>
    <mergeCell ref="AI73:AJ73"/>
    <mergeCell ref="AK73:AL73"/>
    <mergeCell ref="AI16:AJ16"/>
    <mergeCell ref="AI43:AJ43"/>
    <mergeCell ref="AI44:AJ44"/>
    <mergeCell ref="AI68:AL68"/>
    <mergeCell ref="AI69:AJ69"/>
    <mergeCell ref="AK69:AL69"/>
  </mergeCells>
  <dataValidations count="2">
    <dataValidation type="list" allowBlank="1" showInputMessage="1" showErrorMessage="1" sqref="E82" xr:uid="{00000000-0002-0000-0100-000000000000}">
      <formula1>$J$88:$J$89</formula1>
    </dataValidation>
    <dataValidation type="whole" allowBlank="1" showInputMessage="1" showErrorMessage="1" sqref="E78 E71:E72 E9 M71:M72 M9 U71:U72 U9 AC71:AC72 AC9 AK71:AK72 AK9" xr:uid="{00000000-0002-0000-0100-000001000000}">
      <formula1>-999999999</formula1>
      <formula2>999999999</formula2>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76"/>
  <sheetViews>
    <sheetView tabSelected="1" topLeftCell="B18" zoomScale="90" zoomScaleNormal="90" workbookViewId="0">
      <selection activeCell="E11" sqref="E11:F11"/>
    </sheetView>
  </sheetViews>
  <sheetFormatPr defaultColWidth="8.7265625" defaultRowHeight="14.5" x14ac:dyDescent="0.35"/>
  <cols>
    <col min="1" max="2" width="1.7265625" customWidth="1"/>
    <col min="3" max="3" width="40.26953125" customWidth="1"/>
    <col min="4" max="4" width="31.26953125" customWidth="1"/>
    <col min="5" max="5" width="22.7265625" customWidth="1"/>
    <col min="6" max="6" width="24.1796875" customWidth="1"/>
    <col min="7" max="7" width="2" customWidth="1"/>
    <col min="8" max="8" width="1.453125" customWidth="1"/>
  </cols>
  <sheetData>
    <row r="1" spans="2:7" ht="15" thickBot="1" x14ac:dyDescent="0.4"/>
    <row r="2" spans="2:7" ht="15" thickBot="1" x14ac:dyDescent="0.4">
      <c r="B2" s="83"/>
      <c r="C2" s="84"/>
      <c r="D2" s="84"/>
      <c r="E2" s="84"/>
      <c r="F2" s="84"/>
      <c r="G2" s="85"/>
    </row>
    <row r="3" spans="2:7" ht="20.5" thickBot="1" x14ac:dyDescent="0.45">
      <c r="B3" s="86"/>
      <c r="C3" s="519" t="s">
        <v>217</v>
      </c>
      <c r="D3" s="520"/>
      <c r="E3" s="520"/>
      <c r="F3" s="521"/>
      <c r="G3" s="53"/>
    </row>
    <row r="4" spans="2:7" x14ac:dyDescent="0.35">
      <c r="B4" s="551"/>
      <c r="C4" s="553"/>
      <c r="D4" s="553"/>
      <c r="E4" s="553"/>
      <c r="F4" s="553"/>
      <c r="G4" s="53"/>
    </row>
    <row r="5" spans="2:7" x14ac:dyDescent="0.35">
      <c r="B5" s="54"/>
      <c r="C5" s="583"/>
      <c r="D5" s="583"/>
      <c r="E5" s="583"/>
      <c r="F5" s="583"/>
      <c r="G5" s="53"/>
    </row>
    <row r="6" spans="2:7" x14ac:dyDescent="0.35">
      <c r="B6" s="54"/>
      <c r="C6" s="55"/>
      <c r="D6" s="56"/>
      <c r="E6" s="55"/>
      <c r="F6" s="56"/>
      <c r="G6" s="53"/>
    </row>
    <row r="7" spans="2:7" x14ac:dyDescent="0.35">
      <c r="B7" s="54"/>
      <c r="C7" s="552" t="s">
        <v>226</v>
      </c>
      <c r="D7" s="552"/>
      <c r="E7" s="57"/>
      <c r="F7" s="56"/>
      <c r="G7" s="53"/>
    </row>
    <row r="8" spans="2:7" ht="15" thickBot="1" x14ac:dyDescent="0.4">
      <c r="B8" s="54"/>
      <c r="C8" s="554" t="s">
        <v>273</v>
      </c>
      <c r="D8" s="554"/>
      <c r="E8" s="554"/>
      <c r="F8" s="554"/>
      <c r="G8" s="53"/>
    </row>
    <row r="9" spans="2:7" ht="15" thickBot="1" x14ac:dyDescent="0.4">
      <c r="B9" s="54"/>
      <c r="C9" s="30" t="s">
        <v>228</v>
      </c>
      <c r="D9" s="31" t="s">
        <v>227</v>
      </c>
      <c r="E9" s="584" t="s">
        <v>258</v>
      </c>
      <c r="F9" s="585"/>
      <c r="G9" s="53"/>
    </row>
    <row r="10" spans="2:7" ht="74.5" customHeight="1" x14ac:dyDescent="0.35">
      <c r="B10" s="54"/>
      <c r="C10" s="409" t="s">
        <v>821</v>
      </c>
      <c r="D10" s="410" t="s">
        <v>822</v>
      </c>
      <c r="E10" s="569" t="s">
        <v>823</v>
      </c>
      <c r="F10" s="570"/>
      <c r="G10" s="53"/>
    </row>
    <row r="11" spans="2:7" ht="79.5" customHeight="1" x14ac:dyDescent="0.35">
      <c r="B11" s="54"/>
      <c r="C11" s="391" t="s">
        <v>824</v>
      </c>
      <c r="D11" s="411" t="s">
        <v>1049</v>
      </c>
      <c r="E11" s="571" t="s">
        <v>1033</v>
      </c>
      <c r="F11" s="572"/>
      <c r="G11" s="53"/>
    </row>
    <row r="12" spans="2:7" ht="115.9" customHeight="1" x14ac:dyDescent="0.35">
      <c r="B12" s="54"/>
      <c r="C12" s="391" t="s">
        <v>825</v>
      </c>
      <c r="D12" s="411" t="s">
        <v>826</v>
      </c>
      <c r="E12" s="571" t="s">
        <v>827</v>
      </c>
      <c r="F12" s="572"/>
      <c r="G12" s="53"/>
    </row>
    <row r="13" spans="2:7" ht="107.25" customHeight="1" x14ac:dyDescent="0.35">
      <c r="B13" s="54"/>
      <c r="C13" s="391" t="s">
        <v>828</v>
      </c>
      <c r="D13" s="411" t="s">
        <v>829</v>
      </c>
      <c r="E13" s="571" t="s">
        <v>830</v>
      </c>
      <c r="F13" s="572"/>
      <c r="G13" s="53"/>
    </row>
    <row r="14" spans="2:7" ht="30" customHeight="1" x14ac:dyDescent="0.35">
      <c r="B14" s="54"/>
      <c r="C14" s="412" t="s">
        <v>831</v>
      </c>
      <c r="D14" s="411" t="s">
        <v>829</v>
      </c>
      <c r="E14" s="573"/>
      <c r="F14" s="574"/>
      <c r="G14" s="53"/>
    </row>
    <row r="15" spans="2:7" ht="30" customHeight="1" x14ac:dyDescent="0.35">
      <c r="B15" s="54"/>
      <c r="C15" s="412" t="s">
        <v>832</v>
      </c>
      <c r="D15" s="411" t="s">
        <v>829</v>
      </c>
      <c r="E15" s="571"/>
      <c r="F15" s="572"/>
      <c r="G15" s="53"/>
    </row>
    <row r="16" spans="2:7" ht="60" customHeight="1" x14ac:dyDescent="0.35">
      <c r="B16" s="54"/>
      <c r="C16" s="412" t="s">
        <v>833</v>
      </c>
      <c r="D16" s="411" t="s">
        <v>834</v>
      </c>
      <c r="E16" s="571" t="s">
        <v>835</v>
      </c>
      <c r="F16" s="572"/>
      <c r="G16" s="53"/>
    </row>
    <row r="17" spans="2:7" ht="30" customHeight="1" x14ac:dyDescent="0.35">
      <c r="B17" s="54"/>
      <c r="C17" s="412" t="s">
        <v>836</v>
      </c>
      <c r="D17" s="411" t="s">
        <v>834</v>
      </c>
      <c r="E17" s="571"/>
      <c r="F17" s="572"/>
      <c r="G17" s="53"/>
    </row>
    <row r="18" spans="2:7" ht="120.75" customHeight="1" x14ac:dyDescent="0.35">
      <c r="B18" s="54"/>
      <c r="C18" s="412" t="s">
        <v>837</v>
      </c>
      <c r="D18" s="411" t="s">
        <v>834</v>
      </c>
      <c r="E18" s="571" t="s">
        <v>838</v>
      </c>
      <c r="F18" s="572"/>
      <c r="G18" s="53"/>
    </row>
    <row r="19" spans="2:7" ht="48" customHeight="1" x14ac:dyDescent="0.35">
      <c r="B19" s="54"/>
      <c r="C19" s="391" t="s">
        <v>839</v>
      </c>
      <c r="D19" s="411" t="s">
        <v>834</v>
      </c>
      <c r="E19" s="592" t="s">
        <v>1034</v>
      </c>
      <c r="F19" s="593"/>
      <c r="G19" s="53"/>
    </row>
    <row r="20" spans="2:7" ht="95.25" customHeight="1" x14ac:dyDescent="0.35">
      <c r="B20" s="54"/>
      <c r="C20" s="412" t="s">
        <v>840</v>
      </c>
      <c r="D20" s="411" t="s">
        <v>841</v>
      </c>
      <c r="E20" s="571" t="s">
        <v>842</v>
      </c>
      <c r="F20" s="572"/>
      <c r="G20" s="53"/>
    </row>
    <row r="21" spans="2:7" ht="30" customHeight="1" x14ac:dyDescent="0.35">
      <c r="B21" s="54"/>
      <c r="C21" s="412" t="s">
        <v>843</v>
      </c>
      <c r="D21" s="411" t="s">
        <v>834</v>
      </c>
      <c r="E21" s="571"/>
      <c r="F21" s="572"/>
      <c r="G21" s="53"/>
    </row>
    <row r="22" spans="2:7" ht="63.75" customHeight="1" x14ac:dyDescent="0.35">
      <c r="B22" s="54"/>
      <c r="C22" s="412" t="s">
        <v>844</v>
      </c>
      <c r="D22" s="411" t="s">
        <v>834</v>
      </c>
      <c r="E22" s="571" t="s">
        <v>845</v>
      </c>
      <c r="F22" s="572"/>
      <c r="G22" s="53"/>
    </row>
    <row r="23" spans="2:7" ht="30" customHeight="1" x14ac:dyDescent="0.35">
      <c r="B23" s="54"/>
      <c r="C23" s="412" t="s">
        <v>846</v>
      </c>
      <c r="D23" s="411" t="s">
        <v>834</v>
      </c>
      <c r="E23" s="571"/>
      <c r="F23" s="572"/>
      <c r="G23" s="53"/>
    </row>
    <row r="24" spans="2:7" ht="52.5" customHeight="1" x14ac:dyDescent="0.35">
      <c r="B24" s="54"/>
      <c r="C24" s="391" t="s">
        <v>847</v>
      </c>
      <c r="D24" s="411" t="s">
        <v>1036</v>
      </c>
      <c r="E24" s="571" t="s">
        <v>1035</v>
      </c>
      <c r="F24" s="572"/>
      <c r="G24" s="53"/>
    </row>
    <row r="25" spans="2:7" ht="54.75" customHeight="1" x14ac:dyDescent="0.35">
      <c r="B25" s="54"/>
      <c r="C25" s="412" t="s">
        <v>848</v>
      </c>
      <c r="D25" s="411" t="s">
        <v>829</v>
      </c>
      <c r="E25" s="571"/>
      <c r="F25" s="572"/>
      <c r="G25" s="53"/>
    </row>
    <row r="26" spans="2:7" ht="30" customHeight="1" x14ac:dyDescent="0.35">
      <c r="B26" s="54"/>
      <c r="C26" s="412" t="s">
        <v>849</v>
      </c>
      <c r="D26" s="411" t="s">
        <v>834</v>
      </c>
      <c r="E26" s="571" t="s">
        <v>850</v>
      </c>
      <c r="F26" s="572"/>
      <c r="G26" s="53"/>
    </row>
    <row r="27" spans="2:7" ht="50.25" customHeight="1" x14ac:dyDescent="0.35">
      <c r="B27" s="54"/>
      <c r="C27" s="412" t="s">
        <v>851</v>
      </c>
      <c r="D27" s="411" t="s">
        <v>834</v>
      </c>
      <c r="E27" s="571" t="s">
        <v>852</v>
      </c>
      <c r="F27" s="572"/>
      <c r="G27" s="53"/>
    </row>
    <row r="28" spans="2:7" ht="66" customHeight="1" x14ac:dyDescent="0.35">
      <c r="B28" s="54"/>
      <c r="C28" s="412" t="s">
        <v>853</v>
      </c>
      <c r="D28" s="411" t="s">
        <v>854</v>
      </c>
      <c r="E28" s="586" t="s">
        <v>855</v>
      </c>
      <c r="F28" s="587"/>
      <c r="G28" s="53"/>
    </row>
    <row r="29" spans="2:7" ht="30" customHeight="1" x14ac:dyDescent="0.35">
      <c r="B29" s="54"/>
      <c r="C29" s="391" t="s">
        <v>856</v>
      </c>
      <c r="D29" s="411" t="s">
        <v>834</v>
      </c>
      <c r="E29" s="586"/>
      <c r="F29" s="587"/>
      <c r="G29" s="53"/>
    </row>
    <row r="30" spans="2:7" ht="30" customHeight="1" x14ac:dyDescent="0.35">
      <c r="B30" s="54"/>
      <c r="C30" s="412" t="s">
        <v>857</v>
      </c>
      <c r="D30" s="411" t="s">
        <v>858</v>
      </c>
      <c r="E30" s="571"/>
      <c r="F30" s="572"/>
      <c r="G30" s="53"/>
    </row>
    <row r="31" spans="2:7" ht="30" customHeight="1" x14ac:dyDescent="0.35">
      <c r="B31" s="54"/>
      <c r="C31" s="391" t="s">
        <v>859</v>
      </c>
      <c r="D31" s="411" t="s">
        <v>834</v>
      </c>
      <c r="E31" s="571"/>
      <c r="F31" s="572"/>
      <c r="G31" s="53"/>
    </row>
    <row r="32" spans="2:7" ht="30" customHeight="1" x14ac:dyDescent="0.35">
      <c r="B32" s="54"/>
      <c r="C32" s="412" t="s">
        <v>860</v>
      </c>
      <c r="D32" s="411" t="s">
        <v>834</v>
      </c>
      <c r="E32" s="571"/>
      <c r="F32" s="572"/>
      <c r="G32" s="53"/>
    </row>
    <row r="33" spans="2:7" ht="30" customHeight="1" x14ac:dyDescent="0.35">
      <c r="B33" s="54"/>
      <c r="C33" s="391" t="s">
        <v>861</v>
      </c>
      <c r="D33" s="411" t="s">
        <v>834</v>
      </c>
      <c r="E33" s="571"/>
      <c r="F33" s="572"/>
      <c r="G33" s="53"/>
    </row>
    <row r="34" spans="2:7" ht="30" customHeight="1" x14ac:dyDescent="0.35">
      <c r="B34" s="54"/>
      <c r="C34" s="412" t="s">
        <v>862</v>
      </c>
      <c r="D34" s="411" t="s">
        <v>834</v>
      </c>
      <c r="E34" s="571"/>
      <c r="F34" s="572"/>
      <c r="G34" s="53"/>
    </row>
    <row r="35" spans="2:7" ht="30" customHeight="1" x14ac:dyDescent="0.35">
      <c r="B35" s="54"/>
      <c r="C35" s="412" t="s">
        <v>863</v>
      </c>
      <c r="D35" s="411" t="s">
        <v>834</v>
      </c>
      <c r="E35" s="571"/>
      <c r="F35" s="572"/>
      <c r="G35" s="53"/>
    </row>
    <row r="36" spans="2:7" ht="30" customHeight="1" x14ac:dyDescent="0.35">
      <c r="B36" s="54"/>
      <c r="C36" s="412" t="s">
        <v>843</v>
      </c>
      <c r="D36" s="411" t="s">
        <v>834</v>
      </c>
      <c r="E36" s="571"/>
      <c r="F36" s="572"/>
      <c r="G36" s="53"/>
    </row>
    <row r="37" spans="2:7" ht="30" customHeight="1" x14ac:dyDescent="0.35">
      <c r="B37" s="54"/>
      <c r="C37" s="412" t="s">
        <v>864</v>
      </c>
      <c r="D37" s="411" t="s">
        <v>834</v>
      </c>
      <c r="E37" s="571" t="s">
        <v>865</v>
      </c>
      <c r="F37" s="572"/>
      <c r="G37" s="53"/>
    </row>
    <row r="38" spans="2:7" ht="38.25" customHeight="1" x14ac:dyDescent="0.35">
      <c r="B38" s="54"/>
      <c r="C38" s="412" t="s">
        <v>866</v>
      </c>
      <c r="D38" s="411" t="s">
        <v>834</v>
      </c>
      <c r="E38" s="571"/>
      <c r="F38" s="572"/>
      <c r="G38" s="53"/>
    </row>
    <row r="39" spans="2:7" ht="30" customHeight="1" x14ac:dyDescent="0.35">
      <c r="B39" s="54"/>
      <c r="C39" s="412" t="s">
        <v>867</v>
      </c>
      <c r="D39" s="411" t="s">
        <v>834</v>
      </c>
      <c r="E39" s="571" t="s">
        <v>868</v>
      </c>
      <c r="F39" s="572"/>
      <c r="G39" s="53"/>
    </row>
    <row r="40" spans="2:7" ht="30" customHeight="1" x14ac:dyDescent="0.35">
      <c r="B40" s="54"/>
      <c r="C40" s="412" t="s">
        <v>869</v>
      </c>
      <c r="D40" s="411" t="s">
        <v>834</v>
      </c>
      <c r="E40" s="571"/>
      <c r="F40" s="572"/>
      <c r="G40" s="53"/>
    </row>
    <row r="41" spans="2:7" ht="14.65" customHeight="1" x14ac:dyDescent="0.35">
      <c r="B41" s="54"/>
      <c r="C41" s="56"/>
      <c r="D41" s="56"/>
      <c r="E41" s="56"/>
      <c r="F41" s="56"/>
      <c r="G41" s="53"/>
    </row>
    <row r="42" spans="2:7" ht="14.65" customHeight="1" x14ac:dyDescent="0.35">
      <c r="B42" s="54"/>
      <c r="C42" s="588" t="s">
        <v>242</v>
      </c>
      <c r="D42" s="588"/>
      <c r="E42" s="588"/>
      <c r="F42" s="588"/>
      <c r="G42" s="53"/>
    </row>
    <row r="43" spans="2:7" ht="15" customHeight="1" thickBot="1" x14ac:dyDescent="0.4">
      <c r="B43" s="54"/>
      <c r="C43" s="589" t="s">
        <v>256</v>
      </c>
      <c r="D43" s="589"/>
      <c r="E43" s="589"/>
      <c r="F43" s="589"/>
      <c r="G43" s="53"/>
    </row>
    <row r="44" spans="2:7" ht="15" customHeight="1" thickBot="1" x14ac:dyDescent="0.4">
      <c r="B44" s="54"/>
      <c r="C44" s="30" t="s">
        <v>228</v>
      </c>
      <c r="D44" s="31" t="s">
        <v>227</v>
      </c>
      <c r="E44" s="576" t="s">
        <v>258</v>
      </c>
      <c r="F44" s="577"/>
      <c r="G44" s="53"/>
    </row>
    <row r="45" spans="2:7" ht="40.15" customHeight="1" x14ac:dyDescent="0.35">
      <c r="B45" s="54"/>
      <c r="C45" s="32"/>
      <c r="D45" s="32"/>
      <c r="E45" s="578"/>
      <c r="F45" s="579"/>
      <c r="G45" s="53"/>
    </row>
    <row r="46" spans="2:7" ht="40.15" customHeight="1" x14ac:dyDescent="0.35">
      <c r="B46" s="54"/>
      <c r="C46" s="33"/>
      <c r="D46" s="33"/>
      <c r="E46" s="580"/>
      <c r="F46" s="581"/>
      <c r="G46" s="53"/>
    </row>
    <row r="47" spans="2:7" ht="40.15" customHeight="1" x14ac:dyDescent="0.35">
      <c r="B47" s="54"/>
      <c r="C47" s="33"/>
      <c r="D47" s="33"/>
      <c r="E47" s="580"/>
      <c r="F47" s="581"/>
      <c r="G47" s="53"/>
    </row>
    <row r="48" spans="2:7" ht="40.15" customHeight="1" thickBot="1" x14ac:dyDescent="0.4">
      <c r="B48" s="54"/>
      <c r="C48" s="34"/>
      <c r="D48" s="34"/>
      <c r="E48" s="590"/>
      <c r="F48" s="591"/>
      <c r="G48" s="53"/>
    </row>
    <row r="49" spans="2:8" ht="14.65" customHeight="1" x14ac:dyDescent="0.35">
      <c r="B49" s="54"/>
      <c r="C49" s="56"/>
      <c r="D49" s="56"/>
      <c r="E49" s="56"/>
      <c r="F49" s="56"/>
      <c r="G49" s="53"/>
    </row>
    <row r="50" spans="2:8" ht="14.65" customHeight="1" x14ac:dyDescent="0.35">
      <c r="B50" s="54"/>
      <c r="C50" s="56"/>
      <c r="D50" s="56"/>
      <c r="E50" s="56"/>
      <c r="F50" s="56"/>
      <c r="G50" s="53"/>
    </row>
    <row r="51" spans="2:8" ht="31.5" customHeight="1" x14ac:dyDescent="0.35">
      <c r="B51" s="54"/>
      <c r="C51" s="582" t="s">
        <v>241</v>
      </c>
      <c r="D51" s="582"/>
      <c r="E51" s="582"/>
      <c r="F51" s="582"/>
      <c r="G51" s="53"/>
    </row>
    <row r="52" spans="2:8" ht="15" customHeight="1" thickBot="1" x14ac:dyDescent="0.4">
      <c r="B52" s="54"/>
      <c r="C52" s="568" t="s">
        <v>259</v>
      </c>
      <c r="D52" s="568"/>
      <c r="E52" s="575"/>
      <c r="F52" s="575"/>
      <c r="G52" s="53"/>
    </row>
    <row r="53" spans="2:8" ht="100.15" customHeight="1" thickBot="1" x14ac:dyDescent="0.4">
      <c r="B53" s="54"/>
      <c r="C53" s="565"/>
      <c r="D53" s="566"/>
      <c r="E53" s="566"/>
      <c r="F53" s="567"/>
      <c r="G53" s="53"/>
    </row>
    <row r="54" spans="2:8" ht="15" customHeight="1" thickBot="1" x14ac:dyDescent="0.4">
      <c r="B54" s="366"/>
      <c r="C54" s="556"/>
      <c r="D54" s="556"/>
      <c r="E54" s="556"/>
      <c r="F54" s="556"/>
      <c r="G54" s="58"/>
      <c r="H54" s="368"/>
    </row>
    <row r="55" spans="2:8" ht="15" customHeight="1" x14ac:dyDescent="0.35">
      <c r="B55" s="367"/>
      <c r="C55" s="557"/>
      <c r="D55" s="557"/>
      <c r="E55" s="557"/>
      <c r="F55" s="557"/>
      <c r="G55" s="367"/>
    </row>
    <row r="56" spans="2:8" ht="14.65" customHeight="1" x14ac:dyDescent="0.35">
      <c r="B56" s="8"/>
      <c r="C56" s="558"/>
      <c r="D56" s="558"/>
      <c r="E56" s="558"/>
      <c r="F56" s="558"/>
      <c r="G56" s="8"/>
    </row>
    <row r="57" spans="2:8" ht="14.65" customHeight="1" x14ac:dyDescent="0.35">
      <c r="B57" s="8"/>
      <c r="C57" s="555"/>
      <c r="D57" s="555"/>
      <c r="E57" s="555"/>
      <c r="F57" s="555"/>
      <c r="G57" s="8"/>
    </row>
    <row r="58" spans="2:8" x14ac:dyDescent="0.35">
      <c r="B58" s="8"/>
      <c r="C58" s="399"/>
      <c r="D58" s="399"/>
      <c r="E58" s="399"/>
      <c r="F58" s="399"/>
      <c r="G58" s="8"/>
    </row>
    <row r="59" spans="2:8" ht="15" customHeight="1" x14ac:dyDescent="0.35">
      <c r="B59" s="8"/>
      <c r="C59" s="399"/>
      <c r="D59" s="399"/>
      <c r="E59" s="399"/>
      <c r="F59" s="399"/>
      <c r="G59" s="8"/>
    </row>
    <row r="60" spans="2:8" x14ac:dyDescent="0.35">
      <c r="B60" s="8"/>
      <c r="C60" s="561"/>
      <c r="D60" s="561"/>
      <c r="E60" s="398"/>
      <c r="F60" s="399"/>
      <c r="G60" s="8"/>
    </row>
    <row r="61" spans="2:8" x14ac:dyDescent="0.35">
      <c r="B61" s="8"/>
      <c r="C61" s="561"/>
      <c r="D61" s="561"/>
      <c r="E61" s="7"/>
      <c r="F61" s="8"/>
      <c r="G61" s="8"/>
    </row>
    <row r="62" spans="2:8" x14ac:dyDescent="0.35">
      <c r="B62" s="8"/>
      <c r="C62" s="562"/>
      <c r="D62" s="562"/>
      <c r="E62" s="562"/>
      <c r="F62" s="562"/>
      <c r="G62" s="8"/>
    </row>
    <row r="63" spans="2:8" x14ac:dyDescent="0.35">
      <c r="B63" s="8"/>
      <c r="C63" s="559"/>
      <c r="D63" s="559"/>
      <c r="E63" s="564"/>
      <c r="F63" s="564"/>
      <c r="G63" s="8"/>
    </row>
    <row r="64" spans="2:8" x14ac:dyDescent="0.35">
      <c r="B64" s="8"/>
      <c r="C64" s="559"/>
      <c r="D64" s="559"/>
      <c r="E64" s="560"/>
      <c r="F64" s="560"/>
      <c r="G64" s="8"/>
    </row>
    <row r="65" spans="2:7" x14ac:dyDescent="0.35">
      <c r="B65" s="8"/>
      <c r="C65" s="8"/>
      <c r="D65" s="8"/>
      <c r="E65" s="8"/>
      <c r="F65" s="8"/>
      <c r="G65" s="8"/>
    </row>
    <row r="66" spans="2:7" x14ac:dyDescent="0.35">
      <c r="B66" s="8"/>
      <c r="C66" s="561"/>
      <c r="D66" s="561"/>
      <c r="E66" s="7"/>
      <c r="F66" s="8"/>
      <c r="G66" s="8"/>
    </row>
    <row r="67" spans="2:7" x14ac:dyDescent="0.35">
      <c r="B67" s="8"/>
      <c r="C67" s="561"/>
      <c r="D67" s="561"/>
      <c r="E67" s="563"/>
      <c r="F67" s="563"/>
      <c r="G67" s="8"/>
    </row>
    <row r="68" spans="2:7" x14ac:dyDescent="0.35">
      <c r="B68" s="8"/>
      <c r="C68" s="7"/>
      <c r="D68" s="7"/>
      <c r="E68" s="7"/>
      <c r="F68" s="7"/>
      <c r="G68" s="8"/>
    </row>
    <row r="69" spans="2:7" x14ac:dyDescent="0.35">
      <c r="B69" s="8"/>
      <c r="C69" s="559"/>
      <c r="D69" s="559"/>
      <c r="E69" s="564"/>
      <c r="F69" s="564"/>
      <c r="G69" s="8"/>
    </row>
    <row r="70" spans="2:7" x14ac:dyDescent="0.35">
      <c r="B70" s="8"/>
      <c r="C70" s="559"/>
      <c r="D70" s="559"/>
      <c r="E70" s="560"/>
      <c r="F70" s="560"/>
      <c r="G70" s="8"/>
    </row>
    <row r="71" spans="2:7" x14ac:dyDescent="0.35">
      <c r="B71" s="8"/>
      <c r="C71" s="8"/>
      <c r="D71" s="8"/>
      <c r="E71" s="8"/>
      <c r="F71" s="8"/>
      <c r="G71" s="8"/>
    </row>
    <row r="72" spans="2:7" x14ac:dyDescent="0.35">
      <c r="B72" s="8"/>
      <c r="C72" s="561"/>
      <c r="D72" s="561"/>
      <c r="E72" s="8"/>
      <c r="F72" s="8"/>
      <c r="G72" s="8"/>
    </row>
    <row r="73" spans="2:7" x14ac:dyDescent="0.35">
      <c r="B73" s="8"/>
      <c r="C73" s="561"/>
      <c r="D73" s="561"/>
      <c r="E73" s="560"/>
      <c r="F73" s="560"/>
      <c r="G73" s="8"/>
    </row>
    <row r="74" spans="2:7" x14ac:dyDescent="0.35">
      <c r="B74" s="8"/>
      <c r="C74" s="559"/>
      <c r="D74" s="559"/>
      <c r="E74" s="560"/>
      <c r="F74" s="560"/>
      <c r="G74" s="8"/>
    </row>
    <row r="75" spans="2:7" x14ac:dyDescent="0.35">
      <c r="B75" s="8"/>
      <c r="C75" s="9"/>
      <c r="D75" s="8"/>
      <c r="E75" s="9"/>
      <c r="F75" s="8"/>
      <c r="G75" s="8"/>
    </row>
    <row r="76" spans="2:7" x14ac:dyDescent="0.35">
      <c r="B76" s="8"/>
      <c r="C76" s="9"/>
      <c r="D76" s="9"/>
      <c r="E76" s="9"/>
      <c r="F76" s="9"/>
      <c r="G76" s="10"/>
    </row>
  </sheetData>
  <mergeCells count="75">
    <mergeCell ref="E20:F20"/>
    <mergeCell ref="E24:F24"/>
    <mergeCell ref="E25:F25"/>
    <mergeCell ref="E26:F26"/>
    <mergeCell ref="E27:F27"/>
    <mergeCell ref="E12:F12"/>
    <mergeCell ref="E13:F13"/>
    <mergeCell ref="E17:F17"/>
    <mergeCell ref="E18:F18"/>
    <mergeCell ref="E19:F19"/>
    <mergeCell ref="E15:F15"/>
    <mergeCell ref="E16:F16"/>
    <mergeCell ref="C42:F42"/>
    <mergeCell ref="C43:F43"/>
    <mergeCell ref="E29:F29"/>
    <mergeCell ref="E37:F37"/>
    <mergeCell ref="E48:F48"/>
    <mergeCell ref="E39:F39"/>
    <mergeCell ref="E40:F40"/>
    <mergeCell ref="E31:F31"/>
    <mergeCell ref="E32:F32"/>
    <mergeCell ref="E34:F34"/>
    <mergeCell ref="E35:F35"/>
    <mergeCell ref="E36:F36"/>
    <mergeCell ref="E33:F33"/>
    <mergeCell ref="E38:F38"/>
    <mergeCell ref="E28:F28"/>
    <mergeCell ref="E21:F21"/>
    <mergeCell ref="E22:F22"/>
    <mergeCell ref="E23:F23"/>
    <mergeCell ref="E30:F30"/>
    <mergeCell ref="B4:F4"/>
    <mergeCell ref="C5:F5"/>
    <mergeCell ref="C7:D7"/>
    <mergeCell ref="C8:F8"/>
    <mergeCell ref="E9:F9"/>
    <mergeCell ref="E52:F52"/>
    <mergeCell ref="E44:F44"/>
    <mergeCell ref="E45:F45"/>
    <mergeCell ref="E46:F46"/>
    <mergeCell ref="E47:F47"/>
    <mergeCell ref="C51:F51"/>
    <mergeCell ref="C3:F3"/>
    <mergeCell ref="C72:D72"/>
    <mergeCell ref="C73:D73"/>
    <mergeCell ref="E73:F73"/>
    <mergeCell ref="C67:D67"/>
    <mergeCell ref="E67:F67"/>
    <mergeCell ref="C69:D69"/>
    <mergeCell ref="E69:F69"/>
    <mergeCell ref="C53:F53"/>
    <mergeCell ref="C52:D52"/>
    <mergeCell ref="E10:F10"/>
    <mergeCell ref="E11:F11"/>
    <mergeCell ref="E14:F14"/>
    <mergeCell ref="E63:F63"/>
    <mergeCell ref="C64:D64"/>
    <mergeCell ref="C57:D57"/>
    <mergeCell ref="C74:D74"/>
    <mergeCell ref="E74:F74"/>
    <mergeCell ref="C70:D70"/>
    <mergeCell ref="E70:F70"/>
    <mergeCell ref="C60:D60"/>
    <mergeCell ref="C61:D61"/>
    <mergeCell ref="E64:F64"/>
    <mergeCell ref="C66:D66"/>
    <mergeCell ref="C62:F62"/>
    <mergeCell ref="C63:D63"/>
    <mergeCell ref="E57:F57"/>
    <mergeCell ref="C54:D54"/>
    <mergeCell ref="E54:F54"/>
    <mergeCell ref="C55:D55"/>
    <mergeCell ref="E55:F55"/>
    <mergeCell ref="C56:D56"/>
    <mergeCell ref="E56:F56"/>
  </mergeCells>
  <dataValidations disablePrompts="1" count="2">
    <dataValidation type="whole" allowBlank="1" showInputMessage="1" showErrorMessage="1" sqref="E69 E63" xr:uid="{00000000-0002-0000-0300-000000000000}">
      <formula1>-999999999</formula1>
      <formula2>999999999</formula2>
    </dataValidation>
    <dataValidation type="list" allowBlank="1" showInputMessage="1" showErrorMessage="1" sqref="E73" xr:uid="{00000000-0002-0000-0300-000001000000}">
      <formula1>$K$80:$K$81</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U71"/>
  <sheetViews>
    <sheetView topLeftCell="A56" zoomScale="80" zoomScaleNormal="80" workbookViewId="0">
      <selection activeCell="E45" sqref="E45:G45"/>
    </sheetView>
  </sheetViews>
  <sheetFormatPr defaultColWidth="9.26953125" defaultRowHeight="14.5" x14ac:dyDescent="0.35"/>
  <cols>
    <col min="1" max="2" width="1.7265625" style="246" customWidth="1"/>
    <col min="3" max="3" width="45.453125" style="246" customWidth="1"/>
    <col min="4" max="4" width="33.7265625" style="246" customWidth="1"/>
    <col min="5" max="5" width="38.453125" style="246" customWidth="1"/>
    <col min="6" max="6" width="38.453125" style="283" customWidth="1"/>
    <col min="7" max="7" width="51.1796875" style="246" customWidth="1"/>
    <col min="8" max="8" width="32.453125" style="246" customWidth="1"/>
    <col min="9" max="9" width="29.453125" style="246" customWidth="1"/>
    <col min="10" max="10" width="38.453125" style="246" customWidth="1"/>
    <col min="11" max="11" width="29.7265625" style="246" customWidth="1"/>
    <col min="12" max="12" width="36.453125" style="246" customWidth="1"/>
    <col min="13" max="14" width="2" style="246" customWidth="1"/>
    <col min="15" max="19" width="9.26953125" style="246"/>
    <col min="20" max="16384" width="9.26953125" style="245"/>
  </cols>
  <sheetData>
    <row r="1" spans="1:19" ht="15" thickBot="1" x14ac:dyDescent="0.4"/>
    <row r="2" spans="1:19" ht="15" thickBot="1" x14ac:dyDescent="0.4">
      <c r="B2" s="308"/>
      <c r="C2" s="307"/>
      <c r="D2" s="307"/>
      <c r="E2" s="307"/>
      <c r="F2" s="464"/>
      <c r="G2" s="307"/>
      <c r="H2" s="307"/>
      <c r="I2" s="307"/>
      <c r="J2" s="307"/>
      <c r="K2" s="307"/>
      <c r="L2" s="307"/>
      <c r="M2" s="306"/>
      <c r="N2" s="247"/>
    </row>
    <row r="3" spans="1:19" customFormat="1" ht="20.5" thickBot="1" x14ac:dyDescent="0.45">
      <c r="A3" s="6"/>
      <c r="B3" s="86"/>
      <c r="C3" s="594" t="s">
        <v>669</v>
      </c>
      <c r="D3" s="595"/>
      <c r="E3" s="595"/>
      <c r="F3" s="595"/>
      <c r="G3" s="596"/>
      <c r="H3" s="305"/>
      <c r="I3" s="305"/>
      <c r="J3" s="305"/>
      <c r="K3" s="305"/>
      <c r="L3" s="305"/>
      <c r="M3" s="304"/>
      <c r="N3" s="160"/>
      <c r="O3" s="6"/>
      <c r="P3" s="6"/>
      <c r="Q3" s="6"/>
      <c r="R3" s="6"/>
      <c r="S3" s="6"/>
    </row>
    <row r="4" spans="1:19" customFormat="1" x14ac:dyDescent="0.35">
      <c r="A4" s="6"/>
      <c r="B4" s="86"/>
      <c r="C4" s="305"/>
      <c r="D4" s="305"/>
      <c r="E4" s="305"/>
      <c r="F4" s="465"/>
      <c r="G4" s="305"/>
      <c r="H4" s="305"/>
      <c r="I4" s="305"/>
      <c r="J4" s="305"/>
      <c r="K4" s="305"/>
      <c r="L4" s="305"/>
      <c r="M4" s="304"/>
      <c r="N4" s="160"/>
      <c r="O4" s="6"/>
      <c r="P4" s="6"/>
      <c r="Q4" s="6"/>
      <c r="R4" s="6"/>
      <c r="S4" s="6"/>
    </row>
    <row r="5" spans="1:19" x14ac:dyDescent="0.35">
      <c r="B5" s="253"/>
      <c r="C5" s="295"/>
      <c r="D5" s="295"/>
      <c r="E5" s="295"/>
      <c r="F5" s="466"/>
      <c r="G5" s="295"/>
      <c r="H5" s="295"/>
      <c r="I5" s="295"/>
      <c r="J5" s="295"/>
      <c r="K5" s="295"/>
      <c r="L5" s="295"/>
      <c r="M5" s="254"/>
      <c r="N5" s="247"/>
    </row>
    <row r="6" spans="1:19" x14ac:dyDescent="0.35">
      <c r="B6" s="253"/>
      <c r="C6" s="257" t="s">
        <v>668</v>
      </c>
      <c r="D6" s="295"/>
      <c r="E6" s="295"/>
      <c r="F6" s="466"/>
      <c r="G6" s="295"/>
      <c r="H6" s="295"/>
      <c r="I6" s="295"/>
      <c r="J6" s="295"/>
      <c r="K6" s="295"/>
      <c r="L6" s="295"/>
      <c r="M6" s="254"/>
      <c r="N6" s="247"/>
    </row>
    <row r="7" spans="1:19" ht="15" thickBot="1" x14ac:dyDescent="0.4">
      <c r="B7" s="253"/>
      <c r="C7" s="295"/>
      <c r="D7" s="295"/>
      <c r="E7" s="295"/>
      <c r="F7" s="466"/>
      <c r="G7" s="295"/>
      <c r="H7" s="295"/>
      <c r="I7" s="295"/>
      <c r="J7" s="295"/>
      <c r="K7" s="295"/>
      <c r="L7" s="295"/>
      <c r="M7" s="254"/>
      <c r="N7" s="247"/>
    </row>
    <row r="8" spans="1:19" ht="51" customHeight="1" thickBot="1" x14ac:dyDescent="0.4">
      <c r="B8" s="253"/>
      <c r="C8" s="303" t="s">
        <v>740</v>
      </c>
      <c r="D8" s="609"/>
      <c r="E8" s="609"/>
      <c r="F8" s="609"/>
      <c r="G8" s="610"/>
      <c r="H8" s="295"/>
      <c r="I8" s="295"/>
      <c r="J8" s="295"/>
      <c r="K8" s="295"/>
      <c r="L8" s="295"/>
      <c r="M8" s="254"/>
      <c r="N8" s="247"/>
    </row>
    <row r="9" spans="1:19" ht="15" thickBot="1" x14ac:dyDescent="0.4">
      <c r="B9" s="253"/>
      <c r="C9" s="295"/>
      <c r="D9" s="295"/>
      <c r="E9" s="295"/>
      <c r="F9" s="466"/>
      <c r="G9" s="295"/>
      <c r="H9" s="295"/>
      <c r="I9" s="295"/>
      <c r="J9" s="295"/>
      <c r="K9" s="295"/>
      <c r="L9" s="295"/>
      <c r="M9" s="254"/>
      <c r="N9" s="247"/>
    </row>
    <row r="10" spans="1:19" ht="84" customHeight="1" x14ac:dyDescent="0.35">
      <c r="B10" s="253"/>
      <c r="C10" s="302" t="s">
        <v>741</v>
      </c>
      <c r="D10" s="278" t="s">
        <v>742</v>
      </c>
      <c r="E10" s="278" t="s">
        <v>743</v>
      </c>
      <c r="F10" s="447" t="s">
        <v>667</v>
      </c>
      <c r="G10" s="278" t="s">
        <v>744</v>
      </c>
      <c r="H10" s="278" t="s">
        <v>745</v>
      </c>
      <c r="I10" s="278" t="s">
        <v>666</v>
      </c>
      <c r="J10" s="278" t="s">
        <v>746</v>
      </c>
      <c r="K10" s="278" t="s">
        <v>747</v>
      </c>
      <c r="L10" s="277" t="s">
        <v>748</v>
      </c>
      <c r="M10" s="254"/>
      <c r="N10" s="260"/>
    </row>
    <row r="11" spans="1:19" ht="395.25" customHeight="1" x14ac:dyDescent="0.35">
      <c r="B11" s="253"/>
      <c r="C11" s="487" t="s">
        <v>665</v>
      </c>
      <c r="D11" s="488"/>
      <c r="E11" s="488"/>
      <c r="F11" s="488" t="s">
        <v>870</v>
      </c>
      <c r="G11" s="489" t="s">
        <v>871</v>
      </c>
      <c r="H11" s="268" t="s">
        <v>872</v>
      </c>
      <c r="I11" s="268" t="s">
        <v>873</v>
      </c>
      <c r="J11" s="268" t="s">
        <v>874</v>
      </c>
      <c r="K11" s="268"/>
      <c r="L11" s="267"/>
      <c r="M11" s="261"/>
      <c r="N11" s="260"/>
    </row>
    <row r="12" spans="1:19" ht="51" customHeight="1" x14ac:dyDescent="0.35">
      <c r="B12" s="253"/>
      <c r="C12" s="419" t="s">
        <v>664</v>
      </c>
      <c r="D12" s="301"/>
      <c r="E12" s="301"/>
      <c r="F12" s="301" t="s">
        <v>875</v>
      </c>
      <c r="G12" s="420" t="s">
        <v>876</v>
      </c>
      <c r="H12" s="268"/>
      <c r="I12" s="268"/>
      <c r="J12" s="268"/>
      <c r="K12" s="268"/>
      <c r="L12" s="267"/>
      <c r="M12" s="261"/>
      <c r="N12" s="260"/>
    </row>
    <row r="13" spans="1:19" ht="51" customHeight="1" x14ac:dyDescent="0.35">
      <c r="B13" s="253"/>
      <c r="C13" s="487" t="s">
        <v>663</v>
      </c>
      <c r="D13" s="488"/>
      <c r="E13" s="488"/>
      <c r="F13" s="488" t="s">
        <v>877</v>
      </c>
      <c r="G13" s="489" t="s">
        <v>878</v>
      </c>
      <c r="H13" s="268" t="s">
        <v>879</v>
      </c>
      <c r="I13" s="268" t="s">
        <v>880</v>
      </c>
      <c r="J13" s="268" t="s">
        <v>881</v>
      </c>
      <c r="K13" s="268"/>
      <c r="L13" s="267"/>
      <c r="M13" s="261"/>
      <c r="N13" s="260"/>
    </row>
    <row r="14" spans="1:19" ht="19.899999999999999" customHeight="1" x14ac:dyDescent="0.35">
      <c r="B14" s="253"/>
      <c r="C14" s="270" t="s">
        <v>662</v>
      </c>
      <c r="D14" s="301"/>
      <c r="E14" s="301"/>
      <c r="F14" s="301"/>
      <c r="G14" s="268"/>
      <c r="H14" s="268"/>
      <c r="I14" s="268"/>
      <c r="J14" s="268"/>
      <c r="K14" s="268"/>
      <c r="L14" s="267"/>
      <c r="M14" s="261"/>
      <c r="N14" s="260"/>
    </row>
    <row r="15" spans="1:19" ht="63.75" customHeight="1" x14ac:dyDescent="0.35">
      <c r="B15" s="253"/>
      <c r="C15" s="270" t="s">
        <v>661</v>
      </c>
      <c r="D15" s="301"/>
      <c r="E15" s="301"/>
      <c r="F15" s="301" t="s">
        <v>882</v>
      </c>
      <c r="G15" s="268" t="s">
        <v>883</v>
      </c>
      <c r="H15" s="268" t="s">
        <v>884</v>
      </c>
      <c r="I15" s="268" t="s">
        <v>885</v>
      </c>
      <c r="J15" s="268"/>
      <c r="K15" s="268"/>
      <c r="L15" s="267"/>
      <c r="M15" s="261"/>
      <c r="N15" s="260"/>
    </row>
    <row r="16" spans="1:19" ht="99" customHeight="1" x14ac:dyDescent="0.35">
      <c r="B16" s="253"/>
      <c r="C16" s="270" t="s">
        <v>660</v>
      </c>
      <c r="D16" s="301"/>
      <c r="E16" s="301"/>
      <c r="F16" s="301" t="s">
        <v>886</v>
      </c>
      <c r="G16" s="268" t="s">
        <v>887</v>
      </c>
      <c r="H16" s="268" t="s">
        <v>888</v>
      </c>
      <c r="I16" s="268" t="s">
        <v>889</v>
      </c>
      <c r="J16" s="268" t="s">
        <v>890</v>
      </c>
      <c r="K16" s="268" t="s">
        <v>886</v>
      </c>
      <c r="L16" s="267" t="s">
        <v>891</v>
      </c>
      <c r="M16" s="261"/>
      <c r="N16" s="260"/>
    </row>
    <row r="17" spans="1:19" ht="19.899999999999999" customHeight="1" x14ac:dyDescent="0.35">
      <c r="B17" s="253"/>
      <c r="C17" s="270" t="s">
        <v>659</v>
      </c>
      <c r="D17" s="301"/>
      <c r="E17" s="301"/>
      <c r="F17" s="301"/>
      <c r="G17" s="268"/>
      <c r="H17" s="268"/>
      <c r="I17" s="268"/>
      <c r="J17" s="268"/>
      <c r="K17" s="268"/>
      <c r="L17" s="267"/>
      <c r="M17" s="261"/>
      <c r="N17" s="260"/>
    </row>
    <row r="18" spans="1:19" ht="85.5" customHeight="1" x14ac:dyDescent="0.35">
      <c r="B18" s="253"/>
      <c r="C18" s="270" t="s">
        <v>658</v>
      </c>
      <c r="D18" s="301"/>
      <c r="E18" s="301"/>
      <c r="F18" s="301" t="s">
        <v>892</v>
      </c>
      <c r="G18" s="268" t="s">
        <v>893</v>
      </c>
      <c r="H18" s="268" t="s">
        <v>894</v>
      </c>
      <c r="I18" s="268" t="s">
        <v>895</v>
      </c>
      <c r="J18" s="268" t="s">
        <v>896</v>
      </c>
      <c r="K18" s="268" t="s">
        <v>897</v>
      </c>
      <c r="L18" s="267" t="s">
        <v>898</v>
      </c>
      <c r="M18" s="261"/>
      <c r="N18" s="260"/>
    </row>
    <row r="19" spans="1:19" ht="204" customHeight="1" x14ac:dyDescent="0.35">
      <c r="B19" s="253"/>
      <c r="C19" s="270" t="s">
        <v>657</v>
      </c>
      <c r="D19" s="301"/>
      <c r="E19" s="301"/>
      <c r="F19" s="301" t="s">
        <v>899</v>
      </c>
      <c r="G19" s="268" t="s">
        <v>900</v>
      </c>
      <c r="H19" s="268" t="s">
        <v>901</v>
      </c>
      <c r="I19" s="268" t="s">
        <v>902</v>
      </c>
      <c r="J19" s="268" t="s">
        <v>903</v>
      </c>
      <c r="K19" s="268" t="s">
        <v>899</v>
      </c>
      <c r="L19" s="267" t="s">
        <v>904</v>
      </c>
      <c r="M19" s="261"/>
      <c r="N19" s="260"/>
    </row>
    <row r="20" spans="1:19" ht="99" customHeight="1" x14ac:dyDescent="0.35">
      <c r="B20" s="253"/>
      <c r="C20" s="487" t="s">
        <v>656</v>
      </c>
      <c r="D20" s="488"/>
      <c r="E20" s="488"/>
      <c r="F20" s="488" t="s">
        <v>905</v>
      </c>
      <c r="G20" s="489" t="s">
        <v>906</v>
      </c>
      <c r="H20" s="489" t="s">
        <v>907</v>
      </c>
      <c r="I20" s="268" t="s">
        <v>908</v>
      </c>
      <c r="J20" s="268" t="s">
        <v>909</v>
      </c>
      <c r="K20" s="268"/>
      <c r="L20" s="267"/>
      <c r="M20" s="261"/>
      <c r="N20" s="260"/>
    </row>
    <row r="21" spans="1:19" ht="19.899999999999999" customHeight="1" x14ac:dyDescent="0.35">
      <c r="B21" s="253"/>
      <c r="C21" s="487" t="s">
        <v>655</v>
      </c>
      <c r="D21" s="488"/>
      <c r="E21" s="488"/>
      <c r="F21" s="488"/>
      <c r="G21" s="489"/>
      <c r="H21" s="489"/>
      <c r="I21" s="268"/>
      <c r="J21" s="268"/>
      <c r="K21" s="268"/>
      <c r="L21" s="267"/>
      <c r="M21" s="261"/>
      <c r="N21" s="260"/>
    </row>
    <row r="22" spans="1:19" ht="159.65" customHeight="1" x14ac:dyDescent="0.35">
      <c r="B22" s="253"/>
      <c r="C22" s="487" t="s">
        <v>654</v>
      </c>
      <c r="D22" s="488"/>
      <c r="E22" s="488"/>
      <c r="F22" s="488" t="s">
        <v>910</v>
      </c>
      <c r="G22" s="489" t="s">
        <v>911</v>
      </c>
      <c r="H22" s="489" t="s">
        <v>912</v>
      </c>
      <c r="I22" s="268" t="s">
        <v>913</v>
      </c>
      <c r="J22" s="268" t="s">
        <v>914</v>
      </c>
      <c r="K22" s="268" t="s">
        <v>910</v>
      </c>
      <c r="L22" s="267" t="s">
        <v>911</v>
      </c>
      <c r="M22" s="261"/>
      <c r="N22" s="260"/>
    </row>
    <row r="23" spans="1:19" ht="134.5" customHeight="1" x14ac:dyDescent="0.35">
      <c r="B23" s="253"/>
      <c r="C23" s="487" t="s">
        <v>653</v>
      </c>
      <c r="D23" s="488"/>
      <c r="E23" s="488"/>
      <c r="F23" s="488" t="s">
        <v>915</v>
      </c>
      <c r="G23" s="489" t="s">
        <v>916</v>
      </c>
      <c r="H23" s="489" t="s">
        <v>879</v>
      </c>
      <c r="I23" s="268"/>
      <c r="J23" s="268"/>
      <c r="K23" s="268"/>
      <c r="L23" s="267"/>
      <c r="M23" s="261"/>
      <c r="N23" s="260"/>
    </row>
    <row r="24" spans="1:19" ht="46.9" customHeight="1" x14ac:dyDescent="0.35">
      <c r="B24" s="253"/>
      <c r="C24" s="270" t="s">
        <v>652</v>
      </c>
      <c r="D24" s="301"/>
      <c r="E24" s="301"/>
      <c r="F24" s="301" t="s">
        <v>917</v>
      </c>
      <c r="G24" s="268" t="s">
        <v>918</v>
      </c>
      <c r="H24" s="268" t="s">
        <v>919</v>
      </c>
      <c r="I24" s="268" t="s">
        <v>920</v>
      </c>
      <c r="J24" s="268" t="s">
        <v>921</v>
      </c>
      <c r="K24" s="268" t="s">
        <v>917</v>
      </c>
      <c r="L24" s="267" t="s">
        <v>922</v>
      </c>
      <c r="M24" s="261"/>
      <c r="N24" s="260"/>
    </row>
    <row r="25" spans="1:19" ht="80.25" customHeight="1" thickBot="1" x14ac:dyDescent="0.4">
      <c r="B25" s="253"/>
      <c r="C25" s="300" t="s">
        <v>651</v>
      </c>
      <c r="D25" s="299"/>
      <c r="E25" s="299"/>
      <c r="F25" s="299" t="s">
        <v>923</v>
      </c>
      <c r="G25" s="298" t="s">
        <v>924</v>
      </c>
      <c r="H25" s="298" t="s">
        <v>925</v>
      </c>
      <c r="I25" s="298" t="s">
        <v>926</v>
      </c>
      <c r="J25" s="298" t="s">
        <v>927</v>
      </c>
      <c r="K25" s="298" t="s">
        <v>923</v>
      </c>
      <c r="L25" s="298" t="s">
        <v>925</v>
      </c>
      <c r="M25" s="261"/>
      <c r="N25" s="260"/>
    </row>
    <row r="26" spans="1:19" x14ac:dyDescent="0.35">
      <c r="B26" s="253"/>
      <c r="C26" s="255"/>
      <c r="D26" s="255"/>
      <c r="E26" s="255"/>
      <c r="F26" s="285"/>
      <c r="G26" s="255"/>
      <c r="H26" s="255"/>
      <c r="I26" s="255"/>
      <c r="J26" s="255"/>
      <c r="K26" s="255"/>
      <c r="L26" s="255"/>
      <c r="M26" s="254"/>
      <c r="N26" s="247"/>
    </row>
    <row r="27" spans="1:19" x14ac:dyDescent="0.35">
      <c r="B27" s="253"/>
      <c r="C27" s="255"/>
      <c r="D27" s="255"/>
      <c r="E27" s="255"/>
      <c r="F27" s="285"/>
      <c r="G27" s="255"/>
      <c r="H27" s="255"/>
      <c r="I27" s="255"/>
      <c r="J27" s="255"/>
      <c r="K27" s="255"/>
      <c r="L27" s="255"/>
      <c r="M27" s="254"/>
      <c r="N27" s="247"/>
    </row>
    <row r="28" spans="1:19" x14ac:dyDescent="0.35">
      <c r="B28" s="253"/>
      <c r="C28" s="257" t="s">
        <v>650</v>
      </c>
      <c r="D28" s="255"/>
      <c r="E28" s="255"/>
      <c r="F28" s="285"/>
      <c r="G28" s="255"/>
      <c r="H28" s="255"/>
      <c r="I28" s="255"/>
      <c r="J28" s="255"/>
      <c r="K28" s="255"/>
      <c r="L28" s="255"/>
      <c r="M28" s="254"/>
      <c r="N28" s="247"/>
    </row>
    <row r="29" spans="1:19" ht="15" thickBot="1" x14ac:dyDescent="0.4">
      <c r="B29" s="253"/>
      <c r="C29" s="257"/>
      <c r="D29" s="255"/>
      <c r="E29" s="255"/>
      <c r="F29" s="285"/>
      <c r="G29" s="255"/>
      <c r="H29" s="255"/>
      <c r="I29" s="255"/>
      <c r="J29" s="255"/>
      <c r="K29" s="255"/>
      <c r="L29" s="255"/>
      <c r="M29" s="254"/>
      <c r="N29" s="247"/>
    </row>
    <row r="30" spans="1:19" s="291" customFormat="1" ht="40.15" customHeight="1" x14ac:dyDescent="0.35">
      <c r="A30" s="292"/>
      <c r="B30" s="296"/>
      <c r="C30" s="597" t="s">
        <v>649</v>
      </c>
      <c r="D30" s="598"/>
      <c r="E30" s="603" t="s">
        <v>928</v>
      </c>
      <c r="F30" s="603"/>
      <c r="G30" s="604"/>
      <c r="H30" s="295"/>
      <c r="I30" s="295"/>
      <c r="J30" s="295"/>
      <c r="K30" s="295"/>
      <c r="L30" s="295"/>
      <c r="M30" s="294"/>
      <c r="N30" s="293"/>
      <c r="O30" s="292"/>
      <c r="P30" s="292"/>
      <c r="Q30" s="292"/>
      <c r="R30" s="292"/>
      <c r="S30" s="292"/>
    </row>
    <row r="31" spans="1:19" s="291" customFormat="1" ht="40.15" customHeight="1" x14ac:dyDescent="0.35">
      <c r="A31" s="292"/>
      <c r="B31" s="296"/>
      <c r="C31" s="599" t="s">
        <v>648</v>
      </c>
      <c r="D31" s="600"/>
      <c r="E31" s="605" t="s">
        <v>928</v>
      </c>
      <c r="F31" s="605"/>
      <c r="G31" s="606"/>
      <c r="H31" s="295"/>
      <c r="I31" s="295"/>
      <c r="J31" s="295"/>
      <c r="K31" s="295"/>
      <c r="L31" s="295"/>
      <c r="M31" s="294"/>
      <c r="N31" s="293"/>
      <c r="O31" s="292"/>
      <c r="P31" s="292"/>
      <c r="Q31" s="292"/>
      <c r="R31" s="292"/>
      <c r="S31" s="292"/>
    </row>
    <row r="32" spans="1:19" s="291" customFormat="1" ht="40.15" customHeight="1" thickBot="1" x14ac:dyDescent="0.4">
      <c r="A32" s="292"/>
      <c r="B32" s="296"/>
      <c r="C32" s="601" t="s">
        <v>647</v>
      </c>
      <c r="D32" s="602"/>
      <c r="E32" s="607" t="s">
        <v>928</v>
      </c>
      <c r="F32" s="607"/>
      <c r="G32" s="608"/>
      <c r="H32" s="295"/>
      <c r="I32" s="295"/>
      <c r="J32" s="295"/>
      <c r="K32" s="295"/>
      <c r="L32" s="295"/>
      <c r="M32" s="294"/>
      <c r="N32" s="293"/>
      <c r="O32" s="292"/>
      <c r="P32" s="292"/>
      <c r="Q32" s="292"/>
      <c r="R32" s="292"/>
      <c r="S32" s="292"/>
    </row>
    <row r="33" spans="1:19" s="291" customFormat="1" ht="14" x14ac:dyDescent="0.35">
      <c r="A33" s="292"/>
      <c r="B33" s="296"/>
      <c r="C33" s="282"/>
      <c r="D33" s="295"/>
      <c r="E33" s="295"/>
      <c r="F33" s="466"/>
      <c r="G33" s="295"/>
      <c r="H33" s="295"/>
      <c r="I33" s="295"/>
      <c r="J33" s="295"/>
      <c r="K33" s="295"/>
      <c r="L33" s="295"/>
      <c r="M33" s="294"/>
      <c r="N33" s="293"/>
      <c r="O33" s="292"/>
      <c r="P33" s="292"/>
      <c r="Q33" s="292"/>
      <c r="R33" s="292"/>
      <c r="S33" s="292"/>
    </row>
    <row r="34" spans="1:19" x14ac:dyDescent="0.35">
      <c r="B34" s="253"/>
      <c r="C34" s="282"/>
      <c r="D34" s="255"/>
      <c r="E34" s="255"/>
      <c r="F34" s="285"/>
      <c r="G34" s="255"/>
      <c r="H34" s="255"/>
      <c r="I34" s="255"/>
      <c r="J34" s="255"/>
      <c r="K34" s="255"/>
      <c r="L34" s="255"/>
      <c r="M34" s="254"/>
      <c r="N34" s="247"/>
    </row>
    <row r="35" spans="1:19" x14ac:dyDescent="0.35">
      <c r="B35" s="253"/>
      <c r="C35" s="627" t="s">
        <v>646</v>
      </c>
      <c r="D35" s="627"/>
      <c r="E35" s="290"/>
      <c r="F35" s="467"/>
      <c r="G35" s="290"/>
      <c r="H35" s="290"/>
      <c r="I35" s="290"/>
      <c r="J35" s="290"/>
      <c r="K35" s="290"/>
      <c r="L35" s="290"/>
      <c r="M35" s="289"/>
      <c r="N35" s="288"/>
      <c r="O35" s="281"/>
      <c r="P35" s="281"/>
      <c r="Q35" s="281"/>
      <c r="R35" s="281"/>
      <c r="S35" s="281"/>
    </row>
    <row r="36" spans="1:19" ht="15" thickBot="1" x14ac:dyDescent="0.4">
      <c r="B36" s="253"/>
      <c r="C36" s="287"/>
      <c r="D36" s="290"/>
      <c r="E36" s="290"/>
      <c r="F36" s="467"/>
      <c r="G36" s="290"/>
      <c r="H36" s="290"/>
      <c r="I36" s="290"/>
      <c r="J36" s="290"/>
      <c r="K36" s="290"/>
      <c r="L36" s="290"/>
      <c r="M36" s="289"/>
      <c r="N36" s="288"/>
      <c r="O36" s="281"/>
      <c r="P36" s="281"/>
      <c r="Q36" s="281"/>
      <c r="R36" s="281"/>
      <c r="S36" s="281"/>
    </row>
    <row r="37" spans="1:19" ht="40.15" customHeight="1" x14ac:dyDescent="0.35">
      <c r="B37" s="253"/>
      <c r="C37" s="597" t="s">
        <v>645</v>
      </c>
      <c r="D37" s="598"/>
      <c r="E37" s="621"/>
      <c r="F37" s="621"/>
      <c r="G37" s="622"/>
      <c r="H37" s="255"/>
      <c r="I37" s="255"/>
      <c r="J37" s="255"/>
      <c r="K37" s="255"/>
      <c r="L37" s="255"/>
      <c r="M37" s="254"/>
      <c r="N37" s="247"/>
    </row>
    <row r="38" spans="1:19" ht="40.15" customHeight="1" thickBot="1" x14ac:dyDescent="0.4">
      <c r="B38" s="253"/>
      <c r="C38" s="617" t="s">
        <v>644</v>
      </c>
      <c r="D38" s="618"/>
      <c r="E38" s="619"/>
      <c r="F38" s="619"/>
      <c r="G38" s="620"/>
      <c r="H38" s="255"/>
      <c r="I38" s="255"/>
      <c r="J38" s="255"/>
      <c r="K38" s="255"/>
      <c r="L38" s="255"/>
      <c r="M38" s="254"/>
      <c r="N38" s="247"/>
    </row>
    <row r="39" spans="1:19" x14ac:dyDescent="0.35">
      <c r="B39" s="253"/>
      <c r="C39" s="282"/>
      <c r="D39" s="255"/>
      <c r="E39" s="255"/>
      <c r="F39" s="285"/>
      <c r="G39" s="255"/>
      <c r="H39" s="255"/>
      <c r="I39" s="255"/>
      <c r="J39" s="255"/>
      <c r="K39" s="255"/>
      <c r="L39" s="255"/>
      <c r="M39" s="254"/>
      <c r="N39" s="247"/>
    </row>
    <row r="40" spans="1:19" x14ac:dyDescent="0.35">
      <c r="B40" s="253"/>
      <c r="C40" s="282"/>
      <c r="D40" s="255"/>
      <c r="E40" s="255"/>
      <c r="F40" s="285"/>
      <c r="G40" s="255"/>
      <c r="H40" s="255"/>
      <c r="I40" s="255"/>
      <c r="J40" s="255"/>
      <c r="K40" s="255"/>
      <c r="L40" s="255"/>
      <c r="M40" s="254"/>
      <c r="N40" s="247"/>
    </row>
    <row r="41" spans="1:19" ht="15" customHeight="1" x14ac:dyDescent="0.35">
      <c r="B41" s="253"/>
      <c r="C41" s="627" t="s">
        <v>643</v>
      </c>
      <c r="D41" s="627"/>
      <c r="E41" s="276"/>
      <c r="F41" s="468"/>
      <c r="G41" s="276"/>
      <c r="H41" s="276"/>
      <c r="I41" s="276"/>
      <c r="J41" s="276"/>
      <c r="K41" s="276"/>
      <c r="L41" s="276"/>
      <c r="M41" s="275"/>
      <c r="N41" s="274"/>
      <c r="O41" s="273"/>
      <c r="P41" s="273"/>
      <c r="Q41" s="273"/>
      <c r="R41" s="273"/>
      <c r="S41" s="273"/>
    </row>
    <row r="42" spans="1:19" ht="15" thickBot="1" x14ac:dyDescent="0.4">
      <c r="B42" s="253"/>
      <c r="C42" s="287"/>
      <c r="D42" s="276"/>
      <c r="E42" s="276"/>
      <c r="F42" s="468"/>
      <c r="G42" s="276"/>
      <c r="H42" s="276"/>
      <c r="I42" s="276"/>
      <c r="J42" s="276"/>
      <c r="K42" s="276"/>
      <c r="L42" s="276"/>
      <c r="M42" s="275"/>
      <c r="N42" s="274"/>
      <c r="O42" s="273"/>
      <c r="P42" s="273"/>
      <c r="Q42" s="273"/>
      <c r="R42" s="273"/>
      <c r="S42" s="273"/>
    </row>
    <row r="43" spans="1:19" s="11" customFormat="1" ht="40.15" customHeight="1" x14ac:dyDescent="0.35">
      <c r="A43" s="283"/>
      <c r="B43" s="286"/>
      <c r="C43" s="623" t="s">
        <v>642</v>
      </c>
      <c r="D43" s="624"/>
      <c r="E43" s="611" t="s">
        <v>929</v>
      </c>
      <c r="F43" s="611"/>
      <c r="G43" s="612"/>
      <c r="H43" s="285"/>
      <c r="I43" s="285"/>
      <c r="J43" s="285"/>
      <c r="K43" s="285"/>
      <c r="L43" s="285"/>
      <c r="M43" s="284"/>
      <c r="N43" s="111"/>
      <c r="O43" s="283"/>
      <c r="P43" s="283"/>
      <c r="Q43" s="283"/>
      <c r="R43" s="283"/>
      <c r="S43" s="283"/>
    </row>
    <row r="44" spans="1:19" s="11" customFormat="1" ht="40.15" customHeight="1" x14ac:dyDescent="0.35">
      <c r="A44" s="283"/>
      <c r="B44" s="286"/>
      <c r="C44" s="625" t="s">
        <v>641</v>
      </c>
      <c r="D44" s="626"/>
      <c r="E44" s="613" t="s">
        <v>930</v>
      </c>
      <c r="F44" s="613"/>
      <c r="G44" s="614"/>
      <c r="H44" s="285"/>
      <c r="I44" s="285"/>
      <c r="J44" s="285"/>
      <c r="K44" s="285"/>
      <c r="L44" s="285"/>
      <c r="M44" s="284"/>
      <c r="N44" s="111"/>
      <c r="O44" s="283"/>
      <c r="P44" s="283"/>
      <c r="Q44" s="283"/>
      <c r="R44" s="283"/>
      <c r="S44" s="283"/>
    </row>
    <row r="45" spans="1:19" s="11" customFormat="1" ht="40.15" customHeight="1" x14ac:dyDescent="0.35">
      <c r="A45" s="283"/>
      <c r="B45" s="286"/>
      <c r="C45" s="625" t="s">
        <v>640</v>
      </c>
      <c r="D45" s="626"/>
      <c r="E45" s="613"/>
      <c r="F45" s="613"/>
      <c r="G45" s="614"/>
      <c r="H45" s="285"/>
      <c r="I45" s="285"/>
      <c r="J45" s="285"/>
      <c r="K45" s="285"/>
      <c r="L45" s="285"/>
      <c r="M45" s="284"/>
      <c r="N45" s="111"/>
      <c r="O45" s="283"/>
      <c r="P45" s="283"/>
      <c r="Q45" s="283"/>
      <c r="R45" s="283"/>
      <c r="S45" s="283"/>
    </row>
    <row r="46" spans="1:19" s="11" customFormat="1" ht="40.15" customHeight="1" thickBot="1" x14ac:dyDescent="0.4">
      <c r="A46" s="283"/>
      <c r="B46" s="286"/>
      <c r="C46" s="617" t="s">
        <v>639</v>
      </c>
      <c r="D46" s="618"/>
      <c r="E46" s="615"/>
      <c r="F46" s="615"/>
      <c r="G46" s="616"/>
      <c r="H46" s="285"/>
      <c r="I46" s="285"/>
      <c r="J46" s="285"/>
      <c r="K46" s="285"/>
      <c r="L46" s="285"/>
      <c r="M46" s="284"/>
      <c r="N46" s="111"/>
      <c r="O46" s="283"/>
      <c r="P46" s="283"/>
      <c r="Q46" s="283"/>
      <c r="R46" s="283"/>
      <c r="S46" s="283"/>
    </row>
    <row r="47" spans="1:19" x14ac:dyDescent="0.35">
      <c r="B47" s="253"/>
      <c r="C47" s="262"/>
      <c r="D47" s="255"/>
      <c r="E47" s="255"/>
      <c r="F47" s="285"/>
      <c r="G47" s="255"/>
      <c r="H47" s="255"/>
      <c r="I47" s="255"/>
      <c r="J47" s="255"/>
      <c r="K47" s="255"/>
      <c r="L47" s="255"/>
      <c r="M47" s="254"/>
      <c r="N47" s="247"/>
    </row>
    <row r="48" spans="1:19" x14ac:dyDescent="0.35">
      <c r="B48" s="253"/>
      <c r="C48" s="255"/>
      <c r="D48" s="255"/>
      <c r="E48" s="255"/>
      <c r="F48" s="285"/>
      <c r="G48" s="255"/>
      <c r="H48" s="255"/>
      <c r="I48" s="255"/>
      <c r="J48" s="255"/>
      <c r="K48" s="255"/>
      <c r="L48" s="255"/>
      <c r="M48" s="254"/>
      <c r="N48" s="247"/>
    </row>
    <row r="49" spans="1:21" x14ac:dyDescent="0.35">
      <c r="B49" s="253"/>
      <c r="C49" s="257" t="s">
        <v>778</v>
      </c>
      <c r="D49" s="255"/>
      <c r="E49" s="255"/>
      <c r="F49" s="285"/>
      <c r="G49" s="255"/>
      <c r="H49" s="255"/>
      <c r="I49" s="255"/>
      <c r="J49" s="255"/>
      <c r="K49" s="255"/>
      <c r="L49" s="255"/>
      <c r="M49" s="254"/>
      <c r="N49" s="247"/>
    </row>
    <row r="50" spans="1:21" ht="15" thickBot="1" x14ac:dyDescent="0.4">
      <c r="B50" s="253"/>
      <c r="C50" s="255"/>
      <c r="D50" s="262"/>
      <c r="E50" s="255"/>
      <c r="F50" s="285"/>
      <c r="G50" s="255"/>
      <c r="H50" s="255"/>
      <c r="I50" s="255"/>
      <c r="J50" s="255"/>
      <c r="K50" s="255"/>
      <c r="L50" s="255"/>
      <c r="M50" s="254"/>
      <c r="N50" s="247"/>
    </row>
    <row r="51" spans="1:21" ht="49.9" customHeight="1" x14ac:dyDescent="0.35">
      <c r="B51" s="253"/>
      <c r="C51" s="623" t="s">
        <v>779</v>
      </c>
      <c r="D51" s="624"/>
      <c r="E51" s="632"/>
      <c r="F51" s="632"/>
      <c r="G51" s="633"/>
      <c r="H51" s="282"/>
      <c r="I51" s="282"/>
      <c r="J51" s="282"/>
      <c r="K51" s="262"/>
      <c r="L51" s="262"/>
      <c r="M51" s="261"/>
      <c r="N51" s="260"/>
      <c r="O51" s="259"/>
      <c r="P51" s="259"/>
      <c r="Q51" s="259"/>
      <c r="R51" s="259"/>
      <c r="S51" s="259"/>
      <c r="T51" s="258"/>
      <c r="U51" s="258"/>
    </row>
    <row r="52" spans="1:21" ht="49.9" customHeight="1" x14ac:dyDescent="0.35">
      <c r="B52" s="253"/>
      <c r="C52" s="625" t="s">
        <v>638</v>
      </c>
      <c r="D52" s="626"/>
      <c r="E52" s="628"/>
      <c r="F52" s="628"/>
      <c r="G52" s="629"/>
      <c r="H52" s="282"/>
      <c r="I52" s="282"/>
      <c r="J52" s="282"/>
      <c r="K52" s="262"/>
      <c r="L52" s="262"/>
      <c r="M52" s="261"/>
      <c r="N52" s="260"/>
      <c r="O52" s="259"/>
      <c r="P52" s="259"/>
      <c r="Q52" s="259"/>
      <c r="R52" s="259"/>
      <c r="S52" s="259"/>
      <c r="T52" s="258"/>
      <c r="U52" s="258"/>
    </row>
    <row r="53" spans="1:21" ht="49.9" customHeight="1" thickBot="1" x14ac:dyDescent="0.4">
      <c r="B53" s="253"/>
      <c r="C53" s="617" t="s">
        <v>780</v>
      </c>
      <c r="D53" s="618"/>
      <c r="E53" s="630"/>
      <c r="F53" s="630"/>
      <c r="G53" s="631"/>
      <c r="H53" s="282"/>
      <c r="I53" s="282"/>
      <c r="J53" s="282"/>
      <c r="K53" s="262"/>
      <c r="L53" s="262"/>
      <c r="M53" s="261"/>
      <c r="N53" s="260"/>
      <c r="O53" s="259"/>
      <c r="P53" s="259"/>
      <c r="Q53" s="259"/>
      <c r="R53" s="259"/>
      <c r="S53" s="259"/>
      <c r="T53" s="258"/>
      <c r="U53" s="258"/>
    </row>
    <row r="54" spans="1:21" customFormat="1" ht="15" customHeight="1" thickBot="1" x14ac:dyDescent="0.4">
      <c r="A54" s="6"/>
      <c r="B54" s="86"/>
      <c r="C54" s="87"/>
      <c r="D54" s="87"/>
      <c r="E54" s="87"/>
      <c r="F54" s="469"/>
      <c r="G54" s="87"/>
      <c r="H54" s="87"/>
      <c r="I54" s="87"/>
      <c r="J54" s="87"/>
      <c r="K54" s="87"/>
      <c r="L54" s="87"/>
      <c r="M54" s="89"/>
      <c r="N54" s="160"/>
    </row>
    <row r="55" spans="1:21" s="271" customFormat="1" ht="87.75" customHeight="1" x14ac:dyDescent="0.35">
      <c r="A55" s="281"/>
      <c r="B55" s="280"/>
      <c r="C55" s="279" t="s">
        <v>781</v>
      </c>
      <c r="D55" s="278" t="s">
        <v>637</v>
      </c>
      <c r="E55" s="278" t="s">
        <v>636</v>
      </c>
      <c r="F55" s="447" t="s">
        <v>635</v>
      </c>
      <c r="G55" s="278" t="s">
        <v>782</v>
      </c>
      <c r="H55" s="278" t="s">
        <v>634</v>
      </c>
      <c r="I55" s="278" t="s">
        <v>633</v>
      </c>
      <c r="J55" s="277" t="s">
        <v>632</v>
      </c>
      <c r="K55" s="276"/>
      <c r="L55" s="276"/>
      <c r="M55" s="275"/>
      <c r="N55" s="274"/>
      <c r="O55" s="273"/>
      <c r="P55" s="273"/>
      <c r="Q55" s="273"/>
      <c r="R55" s="273"/>
      <c r="S55" s="273"/>
      <c r="T55" s="272"/>
      <c r="U55" s="272"/>
    </row>
    <row r="56" spans="1:21" ht="30" customHeight="1" x14ac:dyDescent="0.35">
      <c r="B56" s="253"/>
      <c r="C56" s="270" t="s">
        <v>631</v>
      </c>
      <c r="D56" s="268"/>
      <c r="E56" s="268"/>
      <c r="F56" s="301"/>
      <c r="G56" s="268"/>
      <c r="H56" s="268"/>
      <c r="I56" s="268"/>
      <c r="J56" s="267"/>
      <c r="K56" s="262"/>
      <c r="L56" s="262"/>
      <c r="M56" s="261"/>
      <c r="N56" s="260"/>
      <c r="O56" s="259"/>
      <c r="P56" s="259"/>
      <c r="Q56" s="259"/>
      <c r="R56" s="259"/>
      <c r="S56" s="259"/>
      <c r="T56" s="258"/>
      <c r="U56" s="258"/>
    </row>
    <row r="57" spans="1:21" ht="30" customHeight="1" x14ac:dyDescent="0.35">
      <c r="B57" s="253"/>
      <c r="C57" s="270" t="s">
        <v>630</v>
      </c>
      <c r="D57" s="268"/>
      <c r="E57" s="268"/>
      <c r="F57" s="301"/>
      <c r="G57" s="268"/>
      <c r="H57" s="268"/>
      <c r="I57" s="268"/>
      <c r="J57" s="267"/>
      <c r="K57" s="262"/>
      <c r="L57" s="262"/>
      <c r="M57" s="261"/>
      <c r="N57" s="260"/>
      <c r="O57" s="259"/>
      <c r="P57" s="259"/>
      <c r="Q57" s="259"/>
      <c r="R57" s="259"/>
      <c r="S57" s="259"/>
      <c r="T57" s="258"/>
      <c r="U57" s="258"/>
    </row>
    <row r="58" spans="1:21" ht="30" customHeight="1" x14ac:dyDescent="0.35">
      <c r="B58" s="253"/>
      <c r="C58" s="270" t="s">
        <v>629</v>
      </c>
      <c r="D58" s="268"/>
      <c r="E58" s="268"/>
      <c r="F58" s="301"/>
      <c r="G58" s="268"/>
      <c r="H58" s="268"/>
      <c r="I58" s="268"/>
      <c r="J58" s="267"/>
      <c r="K58" s="262"/>
      <c r="L58" s="262"/>
      <c r="M58" s="261"/>
      <c r="N58" s="260"/>
      <c r="O58" s="259"/>
      <c r="P58" s="259"/>
      <c r="Q58" s="259"/>
      <c r="R58" s="259"/>
      <c r="S58" s="259"/>
      <c r="T58" s="258"/>
      <c r="U58" s="258"/>
    </row>
    <row r="59" spans="1:21" ht="30" customHeight="1" x14ac:dyDescent="0.35">
      <c r="B59" s="253"/>
      <c r="C59" s="270" t="s">
        <v>628</v>
      </c>
      <c r="D59" s="268"/>
      <c r="E59" s="268"/>
      <c r="F59" s="301"/>
      <c r="G59" s="268"/>
      <c r="H59" s="268"/>
      <c r="I59" s="268"/>
      <c r="J59" s="267"/>
      <c r="K59" s="262"/>
      <c r="L59" s="262"/>
      <c r="M59" s="261"/>
      <c r="N59" s="260"/>
      <c r="O59" s="259"/>
      <c r="P59" s="259"/>
      <c r="Q59" s="259"/>
      <c r="R59" s="259"/>
      <c r="S59" s="259"/>
      <c r="T59" s="258"/>
      <c r="U59" s="258"/>
    </row>
    <row r="60" spans="1:21" ht="30" customHeight="1" x14ac:dyDescent="0.35">
      <c r="B60" s="253"/>
      <c r="C60" s="270" t="s">
        <v>627</v>
      </c>
      <c r="D60" s="269"/>
      <c r="E60" s="268"/>
      <c r="F60" s="301"/>
      <c r="G60" s="268"/>
      <c r="H60" s="268"/>
      <c r="I60" s="268"/>
      <c r="J60" s="267"/>
      <c r="K60" s="262"/>
      <c r="L60" s="262"/>
      <c r="M60" s="261"/>
      <c r="N60" s="260"/>
      <c r="O60" s="259"/>
      <c r="P60" s="259"/>
      <c r="Q60" s="259"/>
      <c r="R60" s="259"/>
      <c r="S60" s="259"/>
      <c r="T60" s="258"/>
      <c r="U60" s="258"/>
    </row>
    <row r="61" spans="1:21" ht="30" customHeight="1" thickBot="1" x14ac:dyDescent="0.4">
      <c r="B61" s="253"/>
      <c r="C61" s="266"/>
      <c r="D61" s="265"/>
      <c r="E61" s="264"/>
      <c r="F61" s="470"/>
      <c r="G61" s="264"/>
      <c r="H61" s="264"/>
      <c r="I61" s="264"/>
      <c r="J61" s="263"/>
      <c r="K61" s="262"/>
      <c r="L61" s="262"/>
      <c r="M61" s="261"/>
      <c r="N61" s="260"/>
      <c r="O61" s="259"/>
      <c r="P61" s="259"/>
      <c r="Q61" s="259"/>
      <c r="R61" s="259"/>
      <c r="S61" s="259"/>
      <c r="T61" s="258"/>
      <c r="U61" s="258"/>
    </row>
    <row r="62" spans="1:21" x14ac:dyDescent="0.35">
      <c r="B62" s="253"/>
      <c r="C62" s="255"/>
      <c r="D62" s="255"/>
      <c r="E62" s="255"/>
      <c r="F62" s="285"/>
      <c r="G62" s="255"/>
      <c r="H62" s="255"/>
      <c r="I62" s="255"/>
      <c r="J62" s="255"/>
      <c r="K62" s="255"/>
      <c r="L62" s="255"/>
      <c r="M62" s="254"/>
      <c r="N62" s="247"/>
    </row>
    <row r="63" spans="1:21" x14ac:dyDescent="0.35">
      <c r="B63" s="253"/>
      <c r="C63" s="257" t="s">
        <v>626</v>
      </c>
      <c r="D63" s="255"/>
      <c r="E63" s="255"/>
      <c r="F63" s="285"/>
      <c r="G63" s="255"/>
      <c r="H63" s="255"/>
      <c r="I63" s="255"/>
      <c r="J63" s="255"/>
      <c r="K63" s="255"/>
      <c r="L63" s="255"/>
      <c r="M63" s="254"/>
      <c r="N63" s="247"/>
    </row>
    <row r="64" spans="1:21" ht="15" thickBot="1" x14ac:dyDescent="0.4">
      <c r="B64" s="253"/>
      <c r="C64" s="257"/>
      <c r="D64" s="255"/>
      <c r="E64" s="255"/>
      <c r="F64" s="285"/>
      <c r="G64" s="255"/>
      <c r="H64" s="255"/>
      <c r="I64" s="255"/>
      <c r="J64" s="255"/>
      <c r="K64" s="255"/>
      <c r="L64" s="255"/>
      <c r="M64" s="254"/>
      <c r="N64" s="247"/>
    </row>
    <row r="65" spans="2:14" ht="60" customHeight="1" thickBot="1" x14ac:dyDescent="0.4">
      <c r="B65" s="253"/>
      <c r="C65" s="634" t="s">
        <v>625</v>
      </c>
      <c r="D65" s="635"/>
      <c r="E65" s="609"/>
      <c r="F65" s="610"/>
      <c r="G65" s="255"/>
      <c r="H65" s="255"/>
      <c r="I65" s="255"/>
      <c r="J65" s="255"/>
      <c r="K65" s="255"/>
      <c r="L65" s="255"/>
      <c r="M65" s="254"/>
      <c r="N65" s="247"/>
    </row>
    <row r="66" spans="2:14" ht="15" thickBot="1" x14ac:dyDescent="0.4">
      <c r="B66" s="253"/>
      <c r="C66" s="256"/>
      <c r="D66" s="256"/>
      <c r="E66" s="255"/>
      <c r="F66" s="285"/>
      <c r="G66" s="255"/>
      <c r="H66" s="255"/>
      <c r="I66" s="255"/>
      <c r="J66" s="255"/>
      <c r="K66" s="255"/>
      <c r="L66" s="255"/>
      <c r="M66" s="254"/>
      <c r="N66" s="247"/>
    </row>
    <row r="67" spans="2:14" ht="45" customHeight="1" x14ac:dyDescent="0.35">
      <c r="B67" s="253"/>
      <c r="C67" s="636" t="s">
        <v>783</v>
      </c>
      <c r="D67" s="637"/>
      <c r="E67" s="637" t="s">
        <v>624</v>
      </c>
      <c r="F67" s="638"/>
      <c r="G67" s="255"/>
      <c r="H67" s="255"/>
      <c r="I67" s="255"/>
      <c r="J67" s="255"/>
      <c r="K67" s="255"/>
      <c r="L67" s="255"/>
      <c r="M67" s="254"/>
      <c r="N67" s="247"/>
    </row>
    <row r="68" spans="2:14" ht="45" customHeight="1" x14ac:dyDescent="0.35">
      <c r="B68" s="253"/>
      <c r="C68" s="644"/>
      <c r="D68" s="645"/>
      <c r="E68" s="642"/>
      <c r="F68" s="643"/>
      <c r="G68" s="255"/>
      <c r="H68" s="255"/>
      <c r="I68" s="255"/>
      <c r="J68" s="255"/>
      <c r="K68" s="255"/>
      <c r="L68" s="255"/>
      <c r="M68" s="254"/>
      <c r="N68" s="247"/>
    </row>
    <row r="69" spans="2:14" ht="32.25" customHeight="1" thickBot="1" x14ac:dyDescent="0.4">
      <c r="B69" s="253"/>
      <c r="C69" s="639"/>
      <c r="D69" s="640"/>
      <c r="E69" s="640"/>
      <c r="F69" s="641"/>
      <c r="G69" s="255"/>
      <c r="H69" s="255"/>
      <c r="I69" s="255"/>
      <c r="J69" s="255"/>
      <c r="K69" s="255"/>
      <c r="L69" s="255"/>
      <c r="M69" s="254"/>
      <c r="N69" s="247"/>
    </row>
    <row r="70" spans="2:14" x14ac:dyDescent="0.35">
      <c r="B70" s="253"/>
      <c r="C70" s="252"/>
      <c r="D70" s="252"/>
      <c r="E70" s="252"/>
      <c r="F70" s="471"/>
      <c r="G70" s="252"/>
      <c r="H70" s="252"/>
      <c r="I70" s="252"/>
      <c r="J70" s="252"/>
      <c r="K70" s="252"/>
      <c r="L70" s="252"/>
      <c r="M70" s="251"/>
      <c r="N70" s="247"/>
    </row>
    <row r="71" spans="2:14" ht="15" thickBot="1" x14ac:dyDescent="0.4">
      <c r="B71" s="250"/>
      <c r="C71" s="249"/>
      <c r="D71" s="249"/>
      <c r="E71" s="249"/>
      <c r="F71" s="472"/>
      <c r="G71" s="249"/>
      <c r="H71" s="249"/>
      <c r="I71" s="249"/>
      <c r="J71" s="249"/>
      <c r="K71" s="249"/>
      <c r="L71" s="249"/>
      <c r="M71" s="248"/>
      <c r="N71" s="247"/>
    </row>
  </sheetData>
  <mergeCells count="36">
    <mergeCell ref="C65:D65"/>
    <mergeCell ref="E65:F65"/>
    <mergeCell ref="C67:D67"/>
    <mergeCell ref="E67:F67"/>
    <mergeCell ref="C69:D69"/>
    <mergeCell ref="E69:F69"/>
    <mergeCell ref="E68:F68"/>
    <mergeCell ref="C68:D68"/>
    <mergeCell ref="E52:G52"/>
    <mergeCell ref="E53:G53"/>
    <mergeCell ref="E51:G51"/>
    <mergeCell ref="C45:D45"/>
    <mergeCell ref="C46:D46"/>
    <mergeCell ref="C35:D35"/>
    <mergeCell ref="C41:D41"/>
    <mergeCell ref="C51:D51"/>
    <mergeCell ref="C52:D52"/>
    <mergeCell ref="C53:D53"/>
    <mergeCell ref="E43:G43"/>
    <mergeCell ref="E44:G44"/>
    <mergeCell ref="E45:G45"/>
    <mergeCell ref="E46:G46"/>
    <mergeCell ref="C37:D37"/>
    <mergeCell ref="C38:D38"/>
    <mergeCell ref="E38:G38"/>
    <mergeCell ref="E37:G37"/>
    <mergeCell ref="C43:D43"/>
    <mergeCell ref="C44:D44"/>
    <mergeCell ref="C3:G3"/>
    <mergeCell ref="C30:D30"/>
    <mergeCell ref="C31:D31"/>
    <mergeCell ref="C32:D32"/>
    <mergeCell ref="E30:G30"/>
    <mergeCell ref="E31:G31"/>
    <mergeCell ref="E32:G32"/>
    <mergeCell ref="D8:G8"/>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57150</xdr:colOff>
                    <xdr:row>7</xdr:row>
                    <xdr:rowOff>285750</xdr:rowOff>
                  </from>
                  <to>
                    <xdr:col>6</xdr:col>
                    <xdr:colOff>514350</xdr:colOff>
                    <xdr:row>7</xdr:row>
                    <xdr:rowOff>438150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57150</xdr:colOff>
                    <xdr:row>7</xdr:row>
                    <xdr:rowOff>57150</xdr:rowOff>
                  </from>
                  <to>
                    <xdr:col>5</xdr:col>
                    <xdr:colOff>1866900</xdr:colOff>
                    <xdr:row>7</xdr:row>
                    <xdr:rowOff>247650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11</xdr:row>
                    <xdr:rowOff>0</xdr:rowOff>
                  </from>
                  <to>
                    <xdr:col>3</xdr:col>
                    <xdr:colOff>514350</xdr:colOff>
                    <xdr:row>12</xdr:row>
                    <xdr:rowOff>31750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552450</xdr:colOff>
                    <xdr:row>11</xdr:row>
                    <xdr:rowOff>0</xdr:rowOff>
                  </from>
                  <to>
                    <xdr:col>3</xdr:col>
                    <xdr:colOff>1066800</xdr:colOff>
                    <xdr:row>12</xdr:row>
                    <xdr:rowOff>31750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0</xdr:colOff>
                    <xdr:row>12</xdr:row>
                    <xdr:rowOff>0</xdr:rowOff>
                  </from>
                  <to>
                    <xdr:col>3</xdr:col>
                    <xdr:colOff>514350</xdr:colOff>
                    <xdr:row>13</xdr:row>
                    <xdr:rowOff>31750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3</xdr:col>
                    <xdr:colOff>552450</xdr:colOff>
                    <xdr:row>12</xdr:row>
                    <xdr:rowOff>0</xdr:rowOff>
                  </from>
                  <to>
                    <xdr:col>3</xdr:col>
                    <xdr:colOff>1066800</xdr:colOff>
                    <xdr:row>13</xdr:row>
                    <xdr:rowOff>31750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0</xdr:colOff>
                    <xdr:row>13</xdr:row>
                    <xdr:rowOff>0</xdr:rowOff>
                  </from>
                  <to>
                    <xdr:col>3</xdr:col>
                    <xdr:colOff>514350</xdr:colOff>
                    <xdr:row>14</xdr:row>
                    <xdr:rowOff>31750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xdr:col>
                    <xdr:colOff>552450</xdr:colOff>
                    <xdr:row>13</xdr:row>
                    <xdr:rowOff>0</xdr:rowOff>
                  </from>
                  <to>
                    <xdr:col>3</xdr:col>
                    <xdr:colOff>1066800</xdr:colOff>
                    <xdr:row>14</xdr:row>
                    <xdr:rowOff>31750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0</xdr:colOff>
                    <xdr:row>14</xdr:row>
                    <xdr:rowOff>0</xdr:rowOff>
                  </from>
                  <to>
                    <xdr:col>3</xdr:col>
                    <xdr:colOff>514350</xdr:colOff>
                    <xdr:row>14</xdr:row>
                    <xdr:rowOff>222250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3</xdr:col>
                    <xdr:colOff>552450</xdr:colOff>
                    <xdr:row>14</xdr:row>
                    <xdr:rowOff>0</xdr:rowOff>
                  </from>
                  <to>
                    <xdr:col>3</xdr:col>
                    <xdr:colOff>1066800</xdr:colOff>
                    <xdr:row>14</xdr:row>
                    <xdr:rowOff>222250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4</xdr:col>
                    <xdr:colOff>0</xdr:colOff>
                    <xdr:row>10</xdr:row>
                    <xdr:rowOff>0</xdr:rowOff>
                  </from>
                  <to>
                    <xdr:col>4</xdr:col>
                    <xdr:colOff>514350</xdr:colOff>
                    <xdr:row>11</xdr:row>
                    <xdr:rowOff>31750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4</xdr:col>
                    <xdr:colOff>552450</xdr:colOff>
                    <xdr:row>10</xdr:row>
                    <xdr:rowOff>0</xdr:rowOff>
                  </from>
                  <to>
                    <xdr:col>4</xdr:col>
                    <xdr:colOff>1066800</xdr:colOff>
                    <xdr:row>11</xdr:row>
                    <xdr:rowOff>31750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4</xdr:col>
                    <xdr:colOff>0</xdr:colOff>
                    <xdr:row>11</xdr:row>
                    <xdr:rowOff>6350</xdr:rowOff>
                  </from>
                  <to>
                    <xdr:col>4</xdr:col>
                    <xdr:colOff>514350</xdr:colOff>
                    <xdr:row>12</xdr:row>
                    <xdr:rowOff>31750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4</xdr:col>
                    <xdr:colOff>552450</xdr:colOff>
                    <xdr:row>11</xdr:row>
                    <xdr:rowOff>6350</xdr:rowOff>
                  </from>
                  <to>
                    <xdr:col>4</xdr:col>
                    <xdr:colOff>1066800</xdr:colOff>
                    <xdr:row>12</xdr:row>
                    <xdr:rowOff>31750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3</xdr:col>
                    <xdr:colOff>0</xdr:colOff>
                    <xdr:row>15</xdr:row>
                    <xdr:rowOff>0</xdr:rowOff>
                  </from>
                  <to>
                    <xdr:col>3</xdr:col>
                    <xdr:colOff>514350</xdr:colOff>
                    <xdr:row>16</xdr:row>
                    <xdr:rowOff>31750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3</xdr:col>
                    <xdr:colOff>552450</xdr:colOff>
                    <xdr:row>15</xdr:row>
                    <xdr:rowOff>0</xdr:rowOff>
                  </from>
                  <to>
                    <xdr:col>3</xdr:col>
                    <xdr:colOff>1066800</xdr:colOff>
                    <xdr:row>16</xdr:row>
                    <xdr:rowOff>31750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3</xdr:col>
                    <xdr:colOff>0</xdr:colOff>
                    <xdr:row>16</xdr:row>
                    <xdr:rowOff>0</xdr:rowOff>
                  </from>
                  <to>
                    <xdr:col>3</xdr:col>
                    <xdr:colOff>514350</xdr:colOff>
                    <xdr:row>17</xdr:row>
                    <xdr:rowOff>31750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3</xdr:col>
                    <xdr:colOff>552450</xdr:colOff>
                    <xdr:row>16</xdr:row>
                    <xdr:rowOff>0</xdr:rowOff>
                  </from>
                  <to>
                    <xdr:col>3</xdr:col>
                    <xdr:colOff>1066800</xdr:colOff>
                    <xdr:row>17</xdr:row>
                    <xdr:rowOff>31750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3</xdr:col>
                    <xdr:colOff>0</xdr:colOff>
                    <xdr:row>17</xdr:row>
                    <xdr:rowOff>0</xdr:rowOff>
                  </from>
                  <to>
                    <xdr:col>3</xdr:col>
                    <xdr:colOff>514350</xdr:colOff>
                    <xdr:row>18</xdr:row>
                    <xdr:rowOff>31750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3</xdr:col>
                    <xdr:colOff>552450</xdr:colOff>
                    <xdr:row>17</xdr:row>
                    <xdr:rowOff>0</xdr:rowOff>
                  </from>
                  <to>
                    <xdr:col>3</xdr:col>
                    <xdr:colOff>1066800</xdr:colOff>
                    <xdr:row>18</xdr:row>
                    <xdr:rowOff>31750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3</xdr:col>
                    <xdr:colOff>0</xdr:colOff>
                    <xdr:row>18</xdr:row>
                    <xdr:rowOff>0</xdr:rowOff>
                  </from>
                  <to>
                    <xdr:col>3</xdr:col>
                    <xdr:colOff>514350</xdr:colOff>
                    <xdr:row>19</xdr:row>
                    <xdr:rowOff>31750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3</xdr:col>
                    <xdr:colOff>552450</xdr:colOff>
                    <xdr:row>18</xdr:row>
                    <xdr:rowOff>0</xdr:rowOff>
                  </from>
                  <to>
                    <xdr:col>3</xdr:col>
                    <xdr:colOff>1066800</xdr:colOff>
                    <xdr:row>19</xdr:row>
                    <xdr:rowOff>31750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3</xdr:col>
                    <xdr:colOff>0</xdr:colOff>
                    <xdr:row>19</xdr:row>
                    <xdr:rowOff>0</xdr:rowOff>
                  </from>
                  <to>
                    <xdr:col>3</xdr:col>
                    <xdr:colOff>514350</xdr:colOff>
                    <xdr:row>20</xdr:row>
                    <xdr:rowOff>31750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3</xdr:col>
                    <xdr:colOff>552450</xdr:colOff>
                    <xdr:row>19</xdr:row>
                    <xdr:rowOff>0</xdr:rowOff>
                  </from>
                  <to>
                    <xdr:col>3</xdr:col>
                    <xdr:colOff>1066800</xdr:colOff>
                    <xdr:row>20</xdr:row>
                    <xdr:rowOff>31750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3</xdr:col>
                    <xdr:colOff>0</xdr:colOff>
                    <xdr:row>20</xdr:row>
                    <xdr:rowOff>0</xdr:rowOff>
                  </from>
                  <to>
                    <xdr:col>3</xdr:col>
                    <xdr:colOff>514350</xdr:colOff>
                    <xdr:row>21</xdr:row>
                    <xdr:rowOff>31750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3</xdr:col>
                    <xdr:colOff>552450</xdr:colOff>
                    <xdr:row>20</xdr:row>
                    <xdr:rowOff>0</xdr:rowOff>
                  </from>
                  <to>
                    <xdr:col>3</xdr:col>
                    <xdr:colOff>1066800</xdr:colOff>
                    <xdr:row>21</xdr:row>
                    <xdr:rowOff>31750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3</xdr:col>
                    <xdr:colOff>0</xdr:colOff>
                    <xdr:row>21</xdr:row>
                    <xdr:rowOff>0</xdr:rowOff>
                  </from>
                  <to>
                    <xdr:col>3</xdr:col>
                    <xdr:colOff>514350</xdr:colOff>
                    <xdr:row>21</xdr:row>
                    <xdr:rowOff>222250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3</xdr:col>
                    <xdr:colOff>552450</xdr:colOff>
                    <xdr:row>21</xdr:row>
                    <xdr:rowOff>0</xdr:rowOff>
                  </from>
                  <to>
                    <xdr:col>3</xdr:col>
                    <xdr:colOff>1066800</xdr:colOff>
                    <xdr:row>21</xdr:row>
                    <xdr:rowOff>222250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3</xdr:col>
                    <xdr:colOff>0</xdr:colOff>
                    <xdr:row>22</xdr:row>
                    <xdr:rowOff>0</xdr:rowOff>
                  </from>
                  <to>
                    <xdr:col>3</xdr:col>
                    <xdr:colOff>514350</xdr:colOff>
                    <xdr:row>23</xdr:row>
                    <xdr:rowOff>31750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3</xdr:col>
                    <xdr:colOff>552450</xdr:colOff>
                    <xdr:row>22</xdr:row>
                    <xdr:rowOff>0</xdr:rowOff>
                  </from>
                  <to>
                    <xdr:col>3</xdr:col>
                    <xdr:colOff>1066800</xdr:colOff>
                    <xdr:row>23</xdr:row>
                    <xdr:rowOff>31750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3</xdr:col>
                    <xdr:colOff>0</xdr:colOff>
                    <xdr:row>23</xdr:row>
                    <xdr:rowOff>0</xdr:rowOff>
                  </from>
                  <to>
                    <xdr:col>3</xdr:col>
                    <xdr:colOff>514350</xdr:colOff>
                    <xdr:row>24</xdr:row>
                    <xdr:rowOff>31750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3</xdr:col>
                    <xdr:colOff>552450</xdr:colOff>
                    <xdr:row>23</xdr:row>
                    <xdr:rowOff>0</xdr:rowOff>
                  </from>
                  <to>
                    <xdr:col>3</xdr:col>
                    <xdr:colOff>1066800</xdr:colOff>
                    <xdr:row>24</xdr:row>
                    <xdr:rowOff>31750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3</xdr:col>
                    <xdr:colOff>0</xdr:colOff>
                    <xdr:row>24</xdr:row>
                    <xdr:rowOff>0</xdr:rowOff>
                  </from>
                  <to>
                    <xdr:col>3</xdr:col>
                    <xdr:colOff>514350</xdr:colOff>
                    <xdr:row>25</xdr:row>
                    <xdr:rowOff>31750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3</xdr:col>
                    <xdr:colOff>552450</xdr:colOff>
                    <xdr:row>24</xdr:row>
                    <xdr:rowOff>0</xdr:rowOff>
                  </from>
                  <to>
                    <xdr:col>3</xdr:col>
                    <xdr:colOff>1066800</xdr:colOff>
                    <xdr:row>25</xdr:row>
                    <xdr:rowOff>31750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4</xdr:col>
                    <xdr:colOff>0</xdr:colOff>
                    <xdr:row>24</xdr:row>
                    <xdr:rowOff>0</xdr:rowOff>
                  </from>
                  <to>
                    <xdr:col>4</xdr:col>
                    <xdr:colOff>514350</xdr:colOff>
                    <xdr:row>25</xdr:row>
                    <xdr:rowOff>31750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4</xdr:col>
                    <xdr:colOff>552450</xdr:colOff>
                    <xdr:row>24</xdr:row>
                    <xdr:rowOff>0</xdr:rowOff>
                  </from>
                  <to>
                    <xdr:col>4</xdr:col>
                    <xdr:colOff>1066800</xdr:colOff>
                    <xdr:row>25</xdr:row>
                    <xdr:rowOff>31750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4</xdr:col>
                    <xdr:colOff>0</xdr:colOff>
                    <xdr:row>23</xdr:row>
                    <xdr:rowOff>0</xdr:rowOff>
                  </from>
                  <to>
                    <xdr:col>4</xdr:col>
                    <xdr:colOff>514350</xdr:colOff>
                    <xdr:row>24</xdr:row>
                    <xdr:rowOff>31750</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4</xdr:col>
                    <xdr:colOff>552450</xdr:colOff>
                    <xdr:row>23</xdr:row>
                    <xdr:rowOff>0</xdr:rowOff>
                  </from>
                  <to>
                    <xdr:col>4</xdr:col>
                    <xdr:colOff>1066800</xdr:colOff>
                    <xdr:row>24</xdr:row>
                    <xdr:rowOff>31750</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4</xdr:col>
                    <xdr:colOff>0</xdr:colOff>
                    <xdr:row>22</xdr:row>
                    <xdr:rowOff>0</xdr:rowOff>
                  </from>
                  <to>
                    <xdr:col>4</xdr:col>
                    <xdr:colOff>514350</xdr:colOff>
                    <xdr:row>23</xdr:row>
                    <xdr:rowOff>31750</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4</xdr:col>
                    <xdr:colOff>552450</xdr:colOff>
                    <xdr:row>22</xdr:row>
                    <xdr:rowOff>0</xdr:rowOff>
                  </from>
                  <to>
                    <xdr:col>4</xdr:col>
                    <xdr:colOff>1066800</xdr:colOff>
                    <xdr:row>23</xdr:row>
                    <xdr:rowOff>31750</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4</xdr:col>
                    <xdr:colOff>0</xdr:colOff>
                    <xdr:row>21</xdr:row>
                    <xdr:rowOff>0</xdr:rowOff>
                  </from>
                  <to>
                    <xdr:col>4</xdr:col>
                    <xdr:colOff>514350</xdr:colOff>
                    <xdr:row>21</xdr:row>
                    <xdr:rowOff>222250</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4</xdr:col>
                    <xdr:colOff>552450</xdr:colOff>
                    <xdr:row>21</xdr:row>
                    <xdr:rowOff>0</xdr:rowOff>
                  </from>
                  <to>
                    <xdr:col>4</xdr:col>
                    <xdr:colOff>1066800</xdr:colOff>
                    <xdr:row>21</xdr:row>
                    <xdr:rowOff>222250</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from>
                    <xdr:col>4</xdr:col>
                    <xdr:colOff>0</xdr:colOff>
                    <xdr:row>20</xdr:row>
                    <xdr:rowOff>0</xdr:rowOff>
                  </from>
                  <to>
                    <xdr:col>4</xdr:col>
                    <xdr:colOff>514350</xdr:colOff>
                    <xdr:row>21</xdr:row>
                    <xdr:rowOff>31750</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from>
                    <xdr:col>4</xdr:col>
                    <xdr:colOff>552450</xdr:colOff>
                    <xdr:row>20</xdr:row>
                    <xdr:rowOff>0</xdr:rowOff>
                  </from>
                  <to>
                    <xdr:col>4</xdr:col>
                    <xdr:colOff>1066800</xdr:colOff>
                    <xdr:row>21</xdr:row>
                    <xdr:rowOff>31750</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from>
                    <xdr:col>4</xdr:col>
                    <xdr:colOff>0</xdr:colOff>
                    <xdr:row>19</xdr:row>
                    <xdr:rowOff>0</xdr:rowOff>
                  </from>
                  <to>
                    <xdr:col>4</xdr:col>
                    <xdr:colOff>514350</xdr:colOff>
                    <xdr:row>20</xdr:row>
                    <xdr:rowOff>31750</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from>
                    <xdr:col>4</xdr:col>
                    <xdr:colOff>552450</xdr:colOff>
                    <xdr:row>19</xdr:row>
                    <xdr:rowOff>0</xdr:rowOff>
                  </from>
                  <to>
                    <xdr:col>4</xdr:col>
                    <xdr:colOff>1066800</xdr:colOff>
                    <xdr:row>20</xdr:row>
                    <xdr:rowOff>31750</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from>
                    <xdr:col>4</xdr:col>
                    <xdr:colOff>0</xdr:colOff>
                    <xdr:row>18</xdr:row>
                    <xdr:rowOff>0</xdr:rowOff>
                  </from>
                  <to>
                    <xdr:col>4</xdr:col>
                    <xdr:colOff>514350</xdr:colOff>
                    <xdr:row>19</xdr:row>
                    <xdr:rowOff>31750</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from>
                    <xdr:col>4</xdr:col>
                    <xdr:colOff>552450</xdr:colOff>
                    <xdr:row>18</xdr:row>
                    <xdr:rowOff>0</xdr:rowOff>
                  </from>
                  <to>
                    <xdr:col>4</xdr:col>
                    <xdr:colOff>1066800</xdr:colOff>
                    <xdr:row>19</xdr:row>
                    <xdr:rowOff>31750</xdr:rowOff>
                  </to>
                </anchor>
              </controlPr>
            </control>
          </mc:Choice>
        </mc:AlternateContent>
        <mc:AlternateContent xmlns:mc="http://schemas.openxmlformats.org/markup-compatibility/2006">
          <mc:Choice Requires="x14">
            <control shapeId="10289" r:id="rId52" name="Check Box 49">
              <controlPr defaultSize="0" autoFill="0" autoLine="0" autoPict="0">
                <anchor moveWithCells="1">
                  <from>
                    <xdr:col>4</xdr:col>
                    <xdr:colOff>0</xdr:colOff>
                    <xdr:row>17</xdr:row>
                    <xdr:rowOff>0</xdr:rowOff>
                  </from>
                  <to>
                    <xdr:col>4</xdr:col>
                    <xdr:colOff>514350</xdr:colOff>
                    <xdr:row>18</xdr:row>
                    <xdr:rowOff>31750</xdr:rowOff>
                  </to>
                </anchor>
              </controlPr>
            </control>
          </mc:Choice>
        </mc:AlternateContent>
        <mc:AlternateContent xmlns:mc="http://schemas.openxmlformats.org/markup-compatibility/2006">
          <mc:Choice Requires="x14">
            <control shapeId="10290" r:id="rId53" name="Check Box 50">
              <controlPr defaultSize="0" autoFill="0" autoLine="0" autoPict="0">
                <anchor moveWithCells="1">
                  <from>
                    <xdr:col>4</xdr:col>
                    <xdr:colOff>552450</xdr:colOff>
                    <xdr:row>17</xdr:row>
                    <xdr:rowOff>0</xdr:rowOff>
                  </from>
                  <to>
                    <xdr:col>4</xdr:col>
                    <xdr:colOff>1066800</xdr:colOff>
                    <xdr:row>18</xdr:row>
                    <xdr:rowOff>31750</xdr:rowOff>
                  </to>
                </anchor>
              </controlPr>
            </control>
          </mc:Choice>
        </mc:AlternateContent>
        <mc:AlternateContent xmlns:mc="http://schemas.openxmlformats.org/markup-compatibility/2006">
          <mc:Choice Requires="x14">
            <control shapeId="10291" r:id="rId54" name="Check Box 51">
              <controlPr defaultSize="0" autoFill="0" autoLine="0" autoPict="0">
                <anchor moveWithCells="1">
                  <from>
                    <xdr:col>4</xdr:col>
                    <xdr:colOff>0</xdr:colOff>
                    <xdr:row>16</xdr:row>
                    <xdr:rowOff>0</xdr:rowOff>
                  </from>
                  <to>
                    <xdr:col>4</xdr:col>
                    <xdr:colOff>514350</xdr:colOff>
                    <xdr:row>17</xdr:row>
                    <xdr:rowOff>31750</xdr:rowOff>
                  </to>
                </anchor>
              </controlPr>
            </control>
          </mc:Choice>
        </mc:AlternateContent>
        <mc:AlternateContent xmlns:mc="http://schemas.openxmlformats.org/markup-compatibility/2006">
          <mc:Choice Requires="x14">
            <control shapeId="10292" r:id="rId55" name="Check Box 52">
              <controlPr defaultSize="0" autoFill="0" autoLine="0" autoPict="0">
                <anchor moveWithCells="1">
                  <from>
                    <xdr:col>4</xdr:col>
                    <xdr:colOff>552450</xdr:colOff>
                    <xdr:row>16</xdr:row>
                    <xdr:rowOff>0</xdr:rowOff>
                  </from>
                  <to>
                    <xdr:col>4</xdr:col>
                    <xdr:colOff>1066800</xdr:colOff>
                    <xdr:row>17</xdr:row>
                    <xdr:rowOff>31750</xdr:rowOff>
                  </to>
                </anchor>
              </controlPr>
            </control>
          </mc:Choice>
        </mc:AlternateContent>
        <mc:AlternateContent xmlns:mc="http://schemas.openxmlformats.org/markup-compatibility/2006">
          <mc:Choice Requires="x14">
            <control shapeId="10293" r:id="rId56" name="Check Box 53">
              <controlPr defaultSize="0" autoFill="0" autoLine="0" autoPict="0">
                <anchor moveWithCells="1">
                  <from>
                    <xdr:col>4</xdr:col>
                    <xdr:colOff>0</xdr:colOff>
                    <xdr:row>15</xdr:row>
                    <xdr:rowOff>0</xdr:rowOff>
                  </from>
                  <to>
                    <xdr:col>4</xdr:col>
                    <xdr:colOff>514350</xdr:colOff>
                    <xdr:row>16</xdr:row>
                    <xdr:rowOff>31750</xdr:rowOff>
                  </to>
                </anchor>
              </controlPr>
            </control>
          </mc:Choice>
        </mc:AlternateContent>
        <mc:AlternateContent xmlns:mc="http://schemas.openxmlformats.org/markup-compatibility/2006">
          <mc:Choice Requires="x14">
            <control shapeId="10294" r:id="rId57" name="Check Box 54">
              <controlPr defaultSize="0" autoFill="0" autoLine="0" autoPict="0">
                <anchor moveWithCells="1">
                  <from>
                    <xdr:col>4</xdr:col>
                    <xdr:colOff>552450</xdr:colOff>
                    <xdr:row>15</xdr:row>
                    <xdr:rowOff>0</xdr:rowOff>
                  </from>
                  <to>
                    <xdr:col>4</xdr:col>
                    <xdr:colOff>1066800</xdr:colOff>
                    <xdr:row>16</xdr:row>
                    <xdr:rowOff>31750</xdr:rowOff>
                  </to>
                </anchor>
              </controlPr>
            </control>
          </mc:Choice>
        </mc:AlternateContent>
        <mc:AlternateContent xmlns:mc="http://schemas.openxmlformats.org/markup-compatibility/2006">
          <mc:Choice Requires="x14">
            <control shapeId="10295" r:id="rId58" name="Check Box 55">
              <controlPr defaultSize="0" autoFill="0" autoLine="0" autoPict="0">
                <anchor moveWithCells="1">
                  <from>
                    <xdr:col>4</xdr:col>
                    <xdr:colOff>0</xdr:colOff>
                    <xdr:row>14</xdr:row>
                    <xdr:rowOff>0</xdr:rowOff>
                  </from>
                  <to>
                    <xdr:col>4</xdr:col>
                    <xdr:colOff>514350</xdr:colOff>
                    <xdr:row>14</xdr:row>
                    <xdr:rowOff>222250</xdr:rowOff>
                  </to>
                </anchor>
              </controlPr>
            </control>
          </mc:Choice>
        </mc:AlternateContent>
        <mc:AlternateContent xmlns:mc="http://schemas.openxmlformats.org/markup-compatibility/2006">
          <mc:Choice Requires="x14">
            <control shapeId="10296" r:id="rId59" name="Check Box 56">
              <controlPr defaultSize="0" autoFill="0" autoLine="0" autoPict="0">
                <anchor moveWithCells="1">
                  <from>
                    <xdr:col>4</xdr:col>
                    <xdr:colOff>552450</xdr:colOff>
                    <xdr:row>14</xdr:row>
                    <xdr:rowOff>0</xdr:rowOff>
                  </from>
                  <to>
                    <xdr:col>4</xdr:col>
                    <xdr:colOff>1066800</xdr:colOff>
                    <xdr:row>14</xdr:row>
                    <xdr:rowOff>222250</xdr:rowOff>
                  </to>
                </anchor>
              </controlPr>
            </control>
          </mc:Choice>
        </mc:AlternateContent>
        <mc:AlternateContent xmlns:mc="http://schemas.openxmlformats.org/markup-compatibility/2006">
          <mc:Choice Requires="x14">
            <control shapeId="10297" r:id="rId60" name="Check Box 57">
              <controlPr defaultSize="0" autoFill="0" autoLine="0" autoPict="0">
                <anchor moveWithCells="1">
                  <from>
                    <xdr:col>4</xdr:col>
                    <xdr:colOff>0</xdr:colOff>
                    <xdr:row>12</xdr:row>
                    <xdr:rowOff>0</xdr:rowOff>
                  </from>
                  <to>
                    <xdr:col>4</xdr:col>
                    <xdr:colOff>514350</xdr:colOff>
                    <xdr:row>13</xdr:row>
                    <xdr:rowOff>31750</xdr:rowOff>
                  </to>
                </anchor>
              </controlPr>
            </control>
          </mc:Choice>
        </mc:AlternateContent>
        <mc:AlternateContent xmlns:mc="http://schemas.openxmlformats.org/markup-compatibility/2006">
          <mc:Choice Requires="x14">
            <control shapeId="10298" r:id="rId61" name="Check Box 58">
              <controlPr defaultSize="0" autoFill="0" autoLine="0" autoPict="0">
                <anchor moveWithCells="1">
                  <from>
                    <xdr:col>4</xdr:col>
                    <xdr:colOff>552450</xdr:colOff>
                    <xdr:row>12</xdr:row>
                    <xdr:rowOff>0</xdr:rowOff>
                  </from>
                  <to>
                    <xdr:col>4</xdr:col>
                    <xdr:colOff>1066800</xdr:colOff>
                    <xdr:row>13</xdr:row>
                    <xdr:rowOff>31750</xdr:rowOff>
                  </to>
                </anchor>
              </controlPr>
            </control>
          </mc:Choice>
        </mc:AlternateContent>
        <mc:AlternateContent xmlns:mc="http://schemas.openxmlformats.org/markup-compatibility/2006">
          <mc:Choice Requires="x14">
            <control shapeId="10299" r:id="rId62" name="Check Box 59">
              <controlPr defaultSize="0" autoFill="0" autoLine="0" autoPict="0">
                <anchor moveWithCells="1">
                  <from>
                    <xdr:col>4</xdr:col>
                    <xdr:colOff>0</xdr:colOff>
                    <xdr:row>13</xdr:row>
                    <xdr:rowOff>0</xdr:rowOff>
                  </from>
                  <to>
                    <xdr:col>4</xdr:col>
                    <xdr:colOff>514350</xdr:colOff>
                    <xdr:row>14</xdr:row>
                    <xdr:rowOff>31750</xdr:rowOff>
                  </to>
                </anchor>
              </controlPr>
            </control>
          </mc:Choice>
        </mc:AlternateContent>
        <mc:AlternateContent xmlns:mc="http://schemas.openxmlformats.org/markup-compatibility/2006">
          <mc:Choice Requires="x14">
            <control shapeId="10300" r:id="rId63" name="Check Box 60">
              <controlPr defaultSize="0" autoFill="0" autoLine="0" autoPict="0">
                <anchor moveWithCells="1">
                  <from>
                    <xdr:col>4</xdr:col>
                    <xdr:colOff>552450</xdr:colOff>
                    <xdr:row>13</xdr:row>
                    <xdr:rowOff>0</xdr:rowOff>
                  </from>
                  <to>
                    <xdr:col>4</xdr:col>
                    <xdr:colOff>1066800</xdr:colOff>
                    <xdr:row>14</xdr:row>
                    <xdr:rowOff>31750</xdr:rowOff>
                  </to>
                </anchor>
              </controlPr>
            </control>
          </mc:Choice>
        </mc:AlternateContent>
        <mc:AlternateContent xmlns:mc="http://schemas.openxmlformats.org/markup-compatibility/2006">
          <mc:Choice Requires="x14">
            <control shapeId="10301" r:id="rId64" name="Check Box 61">
              <controlPr defaultSize="0" autoFill="0" autoLine="0" autoPict="0">
                <anchor moveWithCells="1">
                  <from>
                    <xdr:col>3</xdr:col>
                    <xdr:colOff>0</xdr:colOff>
                    <xdr:row>10</xdr:row>
                    <xdr:rowOff>0</xdr:rowOff>
                  </from>
                  <to>
                    <xdr:col>3</xdr:col>
                    <xdr:colOff>514350</xdr:colOff>
                    <xdr:row>11</xdr:row>
                    <xdr:rowOff>31750</xdr:rowOff>
                  </to>
                </anchor>
              </controlPr>
            </control>
          </mc:Choice>
        </mc:AlternateContent>
        <mc:AlternateContent xmlns:mc="http://schemas.openxmlformats.org/markup-compatibility/2006">
          <mc:Choice Requires="x14">
            <control shapeId="10302" r:id="rId65" name="Check Box 62">
              <controlPr defaultSize="0" autoFill="0" autoLine="0" autoPict="0">
                <anchor moveWithCells="1">
                  <from>
                    <xdr:col>3</xdr:col>
                    <xdr:colOff>552450</xdr:colOff>
                    <xdr:row>10</xdr:row>
                    <xdr:rowOff>0</xdr:rowOff>
                  </from>
                  <to>
                    <xdr:col>3</xdr:col>
                    <xdr:colOff>1066800</xdr:colOff>
                    <xdr:row>11</xdr:row>
                    <xdr:rowOff>31750</xdr:rowOff>
                  </to>
                </anchor>
              </controlPr>
            </control>
          </mc:Choice>
        </mc:AlternateContent>
        <mc:AlternateContent xmlns:mc="http://schemas.openxmlformats.org/markup-compatibility/2006">
          <mc:Choice Requires="x14">
            <control shapeId="10303" r:id="rId66" name="Check Box 63">
              <controlPr defaultSize="0" autoFill="0" autoLine="0" autoPict="0">
                <anchor moveWithCells="1">
                  <from>
                    <xdr:col>4</xdr:col>
                    <xdr:colOff>0</xdr:colOff>
                    <xdr:row>36</xdr:row>
                    <xdr:rowOff>0</xdr:rowOff>
                  </from>
                  <to>
                    <xdr:col>4</xdr:col>
                    <xdr:colOff>514350</xdr:colOff>
                    <xdr:row>37</xdr:row>
                    <xdr:rowOff>0</xdr:rowOff>
                  </to>
                </anchor>
              </controlPr>
            </control>
          </mc:Choice>
        </mc:AlternateContent>
        <mc:AlternateContent xmlns:mc="http://schemas.openxmlformats.org/markup-compatibility/2006">
          <mc:Choice Requires="x14">
            <control shapeId="10304" r:id="rId67" name="Check Box 64">
              <controlPr defaultSize="0" autoFill="0" autoLine="0" autoPict="0">
                <anchor moveWithCells="1">
                  <from>
                    <xdr:col>4</xdr:col>
                    <xdr:colOff>552450</xdr:colOff>
                    <xdr:row>36</xdr:row>
                    <xdr:rowOff>0</xdr:rowOff>
                  </from>
                  <to>
                    <xdr:col>4</xdr:col>
                    <xdr:colOff>1066800</xdr:colOff>
                    <xdr:row>37</xdr:row>
                    <xdr:rowOff>0</xdr:rowOff>
                  </to>
                </anchor>
              </controlPr>
            </control>
          </mc:Choice>
        </mc:AlternateContent>
        <mc:AlternateContent xmlns:mc="http://schemas.openxmlformats.org/markup-compatibility/2006">
          <mc:Choice Requires="x14">
            <control shapeId="10305" r:id="rId68" name="Check Box 65">
              <controlPr defaultSize="0" autoFill="0" autoLine="0" autoPict="0">
                <anchor moveWithCells="1" sizeWithCells="1">
                  <from>
                    <xdr:col>4</xdr:col>
                    <xdr:colOff>38100</xdr:colOff>
                    <xdr:row>50</xdr:row>
                    <xdr:rowOff>165100</xdr:rowOff>
                  </from>
                  <to>
                    <xdr:col>4</xdr:col>
                    <xdr:colOff>666750</xdr:colOff>
                    <xdr:row>50</xdr:row>
                    <xdr:rowOff>495300</xdr:rowOff>
                  </to>
                </anchor>
              </controlPr>
            </control>
          </mc:Choice>
        </mc:AlternateContent>
        <mc:AlternateContent xmlns:mc="http://schemas.openxmlformats.org/markup-compatibility/2006">
          <mc:Choice Requires="x14">
            <control shapeId="10306" r:id="rId69" name="Check Box 66">
              <controlPr defaultSize="0" autoFill="0" autoLine="0" autoPict="0">
                <anchor moveWithCells="1" sizeWithCells="1">
                  <from>
                    <xdr:col>4</xdr:col>
                    <xdr:colOff>711200</xdr:colOff>
                    <xdr:row>50</xdr:row>
                    <xdr:rowOff>165100</xdr:rowOff>
                  </from>
                  <to>
                    <xdr:col>4</xdr:col>
                    <xdr:colOff>1333500</xdr:colOff>
                    <xdr:row>50</xdr:row>
                    <xdr:rowOff>495300</xdr:rowOff>
                  </to>
                </anchor>
              </controlPr>
            </control>
          </mc:Choice>
        </mc:AlternateContent>
        <mc:AlternateContent xmlns:mc="http://schemas.openxmlformats.org/markup-compatibility/2006">
          <mc:Choice Requires="x14">
            <control shapeId="10307" r:id="rId70" name="Check Box 67">
              <controlPr defaultSize="0" autoFill="0" autoLine="0" autoPict="0">
                <anchor moveWithCells="1" sizeWithCells="1">
                  <from>
                    <xdr:col>4</xdr:col>
                    <xdr:colOff>1327150</xdr:colOff>
                    <xdr:row>50</xdr:row>
                    <xdr:rowOff>165100</xdr:rowOff>
                  </from>
                  <to>
                    <xdr:col>4</xdr:col>
                    <xdr:colOff>2298700</xdr:colOff>
                    <xdr:row>50</xdr:row>
                    <xdr:rowOff>495300</xdr:rowOff>
                  </to>
                </anchor>
              </controlPr>
            </control>
          </mc:Choice>
        </mc:AlternateContent>
        <mc:AlternateContent xmlns:mc="http://schemas.openxmlformats.org/markup-compatibility/2006">
          <mc:Choice Requires="x14">
            <control shapeId="10308" r:id="rId71" name="Check Box 68">
              <controlPr defaultSize="0" autoFill="0" autoLine="0" autoPict="0">
                <anchor moveWithCells="1">
                  <from>
                    <xdr:col>4</xdr:col>
                    <xdr:colOff>0</xdr:colOff>
                    <xdr:row>64</xdr:row>
                    <xdr:rowOff>0</xdr:rowOff>
                  </from>
                  <to>
                    <xdr:col>4</xdr:col>
                    <xdr:colOff>514350</xdr:colOff>
                    <xdr:row>65</xdr:row>
                    <xdr:rowOff>0</xdr:rowOff>
                  </to>
                </anchor>
              </controlPr>
            </control>
          </mc:Choice>
        </mc:AlternateContent>
        <mc:AlternateContent xmlns:mc="http://schemas.openxmlformats.org/markup-compatibility/2006">
          <mc:Choice Requires="x14">
            <control shapeId="10309" r:id="rId72" name="Check Box 69">
              <controlPr defaultSize="0" autoFill="0" autoLine="0" autoPict="0">
                <anchor moveWithCells="1">
                  <from>
                    <xdr:col>4</xdr:col>
                    <xdr:colOff>552450</xdr:colOff>
                    <xdr:row>64</xdr:row>
                    <xdr:rowOff>0</xdr:rowOff>
                  </from>
                  <to>
                    <xdr:col>4</xdr:col>
                    <xdr:colOff>1066800</xdr:colOff>
                    <xdr:row>65</xdr:row>
                    <xdr:rowOff>0</xdr:rowOff>
                  </to>
                </anchor>
              </controlPr>
            </control>
          </mc:Choice>
        </mc:AlternateContent>
        <mc:AlternateContent xmlns:mc="http://schemas.openxmlformats.org/markup-compatibility/2006">
          <mc:Choice Requires="x14">
            <control shapeId="10310" r:id="rId73" name="Check Box 70">
              <controlPr defaultSize="0" autoFill="0" autoLine="0" autoPict="0">
                <anchor moveWithCells="1">
                  <from>
                    <xdr:col>4</xdr:col>
                    <xdr:colOff>1060450</xdr:colOff>
                    <xdr:row>64</xdr:row>
                    <xdr:rowOff>0</xdr:rowOff>
                  </from>
                  <to>
                    <xdr:col>4</xdr:col>
                    <xdr:colOff>1854200</xdr:colOff>
                    <xdr:row>65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44"/>
  <sheetViews>
    <sheetView topLeftCell="A11" workbookViewId="0">
      <selection activeCell="E24" sqref="E24:H24"/>
    </sheetView>
  </sheetViews>
  <sheetFormatPr defaultColWidth="9.26953125" defaultRowHeight="14" x14ac:dyDescent="0.35"/>
  <cols>
    <col min="1" max="2" width="1.7265625" style="291" customWidth="1"/>
    <col min="3" max="3" width="40.81640625" style="291" customWidth="1"/>
    <col min="4" max="4" width="13.54296875" style="291" customWidth="1"/>
    <col min="5" max="5" width="31.54296875" style="291" customWidth="1"/>
    <col min="6" max="6" width="10.54296875" style="291" customWidth="1"/>
    <col min="7" max="7" width="24.26953125" style="291" customWidth="1"/>
    <col min="8" max="8" width="29.7265625" style="291" customWidth="1"/>
    <col min="9" max="10" width="1.7265625" style="291" customWidth="1"/>
    <col min="11" max="16384" width="9.26953125" style="291"/>
  </cols>
  <sheetData>
    <row r="1" spans="2:9" ht="14.5" thickBot="1" x14ac:dyDescent="0.4"/>
    <row r="2" spans="2:9" ht="14.5" thickBot="1" x14ac:dyDescent="0.4">
      <c r="B2" s="322"/>
      <c r="C2" s="321"/>
      <c r="D2" s="321"/>
      <c r="E2" s="321"/>
      <c r="F2" s="321"/>
      <c r="G2" s="321"/>
      <c r="H2" s="321"/>
      <c r="I2" s="320"/>
    </row>
    <row r="3" spans="2:9" ht="20.5" thickBot="1" x14ac:dyDescent="0.4">
      <c r="B3" s="296"/>
      <c r="C3" s="649" t="s">
        <v>680</v>
      </c>
      <c r="D3" s="650"/>
      <c r="E3" s="650"/>
      <c r="F3" s="650"/>
      <c r="G3" s="650"/>
      <c r="H3" s="651"/>
      <c r="I3" s="312"/>
    </row>
    <row r="4" spans="2:9" x14ac:dyDescent="0.35">
      <c r="B4" s="296"/>
      <c r="C4" s="313"/>
      <c r="D4" s="313"/>
      <c r="E4" s="313"/>
      <c r="F4" s="313"/>
      <c r="G4" s="313"/>
      <c r="H4" s="313"/>
      <c r="I4" s="312"/>
    </row>
    <row r="5" spans="2:9" x14ac:dyDescent="0.35">
      <c r="B5" s="296"/>
      <c r="C5" s="313"/>
      <c r="D5" s="313"/>
      <c r="E5" s="313"/>
      <c r="F5" s="313"/>
      <c r="G5" s="313"/>
      <c r="H5" s="313"/>
      <c r="I5" s="312"/>
    </row>
    <row r="6" spans="2:9" x14ac:dyDescent="0.35">
      <c r="B6" s="296"/>
      <c r="C6" s="314" t="s">
        <v>724</v>
      </c>
      <c r="D6" s="313"/>
      <c r="E6" s="313"/>
      <c r="F6" s="313"/>
      <c r="G6" s="313"/>
      <c r="H6" s="313"/>
      <c r="I6" s="312"/>
    </row>
    <row r="7" spans="2:9" ht="14.5" thickBot="1" x14ac:dyDescent="0.4">
      <c r="B7" s="296"/>
      <c r="C7" s="313"/>
      <c r="D7" s="313"/>
      <c r="E7" s="313"/>
      <c r="F7" s="313"/>
      <c r="G7" s="313"/>
      <c r="H7" s="313"/>
      <c r="I7" s="312"/>
    </row>
    <row r="8" spans="2:9" ht="45" customHeight="1" x14ac:dyDescent="0.35">
      <c r="B8" s="296"/>
      <c r="C8" s="623" t="s">
        <v>679</v>
      </c>
      <c r="D8" s="624"/>
      <c r="E8" s="653" t="s">
        <v>928</v>
      </c>
      <c r="F8" s="653"/>
      <c r="G8" s="653"/>
      <c r="H8" s="654"/>
      <c r="I8" s="312"/>
    </row>
    <row r="9" spans="2:9" ht="45" customHeight="1" thickBot="1" x14ac:dyDescent="0.4">
      <c r="B9" s="296"/>
      <c r="C9" s="617" t="s">
        <v>678</v>
      </c>
      <c r="D9" s="618"/>
      <c r="E9" s="656" t="s">
        <v>930</v>
      </c>
      <c r="F9" s="656"/>
      <c r="G9" s="656"/>
      <c r="H9" s="657"/>
      <c r="I9" s="312"/>
    </row>
    <row r="10" spans="2:9" ht="15" customHeight="1" thickBot="1" x14ac:dyDescent="0.4">
      <c r="B10" s="296"/>
      <c r="C10" s="652"/>
      <c r="D10" s="652"/>
      <c r="E10" s="655"/>
      <c r="F10" s="655"/>
      <c r="G10" s="655"/>
      <c r="H10" s="655"/>
      <c r="I10" s="312"/>
    </row>
    <row r="11" spans="2:9" ht="30" customHeight="1" x14ac:dyDescent="0.35">
      <c r="B11" s="296"/>
      <c r="C11" s="646" t="s">
        <v>677</v>
      </c>
      <c r="D11" s="647"/>
      <c r="E11" s="647"/>
      <c r="F11" s="647"/>
      <c r="G11" s="647"/>
      <c r="H11" s="648"/>
      <c r="I11" s="312"/>
    </row>
    <row r="12" spans="2:9" ht="36" customHeight="1" x14ac:dyDescent="0.35">
      <c r="B12" s="296"/>
      <c r="C12" s="319" t="s">
        <v>749</v>
      </c>
      <c r="D12" s="318" t="s">
        <v>750</v>
      </c>
      <c r="E12" s="318" t="s">
        <v>232</v>
      </c>
      <c r="F12" s="318" t="s">
        <v>231</v>
      </c>
      <c r="G12" s="318" t="s">
        <v>676</v>
      </c>
      <c r="H12" s="317" t="s">
        <v>675</v>
      </c>
      <c r="I12" s="312"/>
    </row>
    <row r="13" spans="2:9" ht="58.15" customHeight="1" x14ac:dyDescent="0.35">
      <c r="B13" s="296"/>
      <c r="C13" s="413" t="s">
        <v>931</v>
      </c>
      <c r="D13" s="316" t="s">
        <v>932</v>
      </c>
      <c r="E13" s="414" t="s">
        <v>933</v>
      </c>
      <c r="F13" s="316">
        <v>0</v>
      </c>
      <c r="G13" s="415" t="s">
        <v>934</v>
      </c>
      <c r="H13" s="416" t="s">
        <v>935</v>
      </c>
      <c r="I13" s="312"/>
    </row>
    <row r="14" spans="2:9" ht="34.5" customHeight="1" x14ac:dyDescent="0.35">
      <c r="B14" s="296"/>
      <c r="C14" s="413" t="s">
        <v>936</v>
      </c>
      <c r="D14" s="316" t="s">
        <v>937</v>
      </c>
      <c r="E14" s="414" t="s">
        <v>938</v>
      </c>
      <c r="F14" s="316">
        <v>0</v>
      </c>
      <c r="G14" s="415" t="s">
        <v>939</v>
      </c>
      <c r="H14" s="416" t="s">
        <v>31</v>
      </c>
      <c r="I14" s="312"/>
    </row>
    <row r="15" spans="2:9" ht="52.5" customHeight="1" x14ac:dyDescent="0.35">
      <c r="B15" s="296"/>
      <c r="C15" s="413" t="s">
        <v>936</v>
      </c>
      <c r="D15" s="316" t="s">
        <v>937</v>
      </c>
      <c r="E15" s="414" t="s">
        <v>940</v>
      </c>
      <c r="F15" s="316">
        <v>0</v>
      </c>
      <c r="G15" s="415" t="s">
        <v>941</v>
      </c>
      <c r="H15" s="416" t="s">
        <v>935</v>
      </c>
      <c r="I15" s="312"/>
    </row>
    <row r="16" spans="2:9" ht="63.75" customHeight="1" thickBot="1" x14ac:dyDescent="0.4">
      <c r="B16" s="296"/>
      <c r="C16" s="413" t="s">
        <v>942</v>
      </c>
      <c r="D16" s="316" t="s">
        <v>937</v>
      </c>
      <c r="E16" s="414" t="s">
        <v>943</v>
      </c>
      <c r="F16" s="316">
        <v>0</v>
      </c>
      <c r="G16" s="415" t="s">
        <v>944</v>
      </c>
      <c r="H16" s="421" t="s">
        <v>935</v>
      </c>
      <c r="I16" s="312"/>
    </row>
    <row r="17" spans="2:9" x14ac:dyDescent="0.35">
      <c r="B17" s="296"/>
      <c r="C17" s="321"/>
      <c r="D17" s="321"/>
      <c r="E17" s="321"/>
      <c r="F17" s="321"/>
      <c r="G17" s="321"/>
      <c r="H17" s="313"/>
      <c r="I17" s="312"/>
    </row>
    <row r="18" spans="2:9" x14ac:dyDescent="0.35">
      <c r="B18" s="296"/>
      <c r="C18" s="256"/>
      <c r="D18" s="313"/>
      <c r="E18" s="313"/>
      <c r="F18" s="313"/>
      <c r="G18" s="313"/>
      <c r="H18" s="313"/>
      <c r="I18" s="312"/>
    </row>
    <row r="19" spans="2:9" s="292" customFormat="1" x14ac:dyDescent="0.35">
      <c r="B19" s="296"/>
      <c r="C19" s="314" t="s">
        <v>725</v>
      </c>
      <c r="D19" s="313"/>
      <c r="E19" s="313"/>
      <c r="F19" s="313"/>
      <c r="G19" s="313"/>
      <c r="H19" s="313"/>
      <c r="I19" s="312"/>
    </row>
    <row r="20" spans="2:9" s="292" customFormat="1" ht="14.5" thickBot="1" x14ac:dyDescent="0.4">
      <c r="B20" s="296"/>
      <c r="C20" s="314"/>
      <c r="D20" s="313"/>
      <c r="E20" s="313"/>
      <c r="F20" s="313"/>
      <c r="G20" s="313"/>
      <c r="H20" s="313"/>
      <c r="I20" s="312"/>
    </row>
    <row r="21" spans="2:9" s="292" customFormat="1" ht="30" customHeight="1" x14ac:dyDescent="0.35">
      <c r="B21" s="296"/>
      <c r="C21" s="666" t="s">
        <v>751</v>
      </c>
      <c r="D21" s="667"/>
      <c r="E21" s="667"/>
      <c r="F21" s="667"/>
      <c r="G21" s="667"/>
      <c r="H21" s="668"/>
      <c r="I21" s="312"/>
    </row>
    <row r="22" spans="2:9" ht="30" customHeight="1" x14ac:dyDescent="0.35">
      <c r="B22" s="296"/>
      <c r="C22" s="658" t="s">
        <v>752</v>
      </c>
      <c r="D22" s="659"/>
      <c r="E22" s="659" t="s">
        <v>675</v>
      </c>
      <c r="F22" s="659"/>
      <c r="G22" s="659"/>
      <c r="H22" s="660"/>
      <c r="I22" s="312"/>
    </row>
    <row r="23" spans="2:9" ht="30" customHeight="1" x14ac:dyDescent="0.35">
      <c r="B23" s="296"/>
      <c r="C23" s="661" t="s">
        <v>839</v>
      </c>
      <c r="D23" s="662"/>
      <c r="E23" s="663" t="s">
        <v>31</v>
      </c>
      <c r="F23" s="664"/>
      <c r="G23" s="664"/>
      <c r="H23" s="665"/>
      <c r="I23" s="312"/>
    </row>
    <row r="24" spans="2:9" ht="40.15" customHeight="1" x14ac:dyDescent="0.35">
      <c r="B24" s="296"/>
      <c r="C24" s="661" t="s">
        <v>945</v>
      </c>
      <c r="D24" s="662"/>
      <c r="E24" s="663" t="s">
        <v>935</v>
      </c>
      <c r="F24" s="664"/>
      <c r="G24" s="664"/>
      <c r="H24" s="665"/>
      <c r="I24" s="312"/>
    </row>
    <row r="25" spans="2:9" ht="30" customHeight="1" x14ac:dyDescent="0.35">
      <c r="B25" s="296"/>
      <c r="C25" s="661" t="s">
        <v>837</v>
      </c>
      <c r="D25" s="662"/>
      <c r="E25" s="663" t="s">
        <v>31</v>
      </c>
      <c r="F25" s="664"/>
      <c r="G25" s="664"/>
      <c r="H25" s="665"/>
      <c r="I25" s="312"/>
    </row>
    <row r="26" spans="2:9" x14ac:dyDescent="0.35">
      <c r="B26" s="296"/>
      <c r="C26" s="313"/>
      <c r="D26" s="313"/>
      <c r="E26" s="313"/>
      <c r="F26" s="313"/>
      <c r="G26" s="313"/>
      <c r="H26" s="313"/>
      <c r="I26" s="312"/>
    </row>
    <row r="27" spans="2:9" x14ac:dyDescent="0.35">
      <c r="B27" s="296"/>
      <c r="C27" s="313"/>
      <c r="D27" s="313"/>
      <c r="E27" s="313"/>
      <c r="F27" s="313"/>
      <c r="G27" s="313"/>
      <c r="H27" s="313"/>
      <c r="I27" s="312"/>
    </row>
    <row r="28" spans="2:9" x14ac:dyDescent="0.35">
      <c r="B28" s="296"/>
      <c r="C28" s="314" t="s">
        <v>674</v>
      </c>
      <c r="D28" s="314"/>
      <c r="E28" s="313"/>
      <c r="F28" s="313"/>
      <c r="G28" s="313"/>
      <c r="H28" s="313"/>
      <c r="I28" s="312"/>
    </row>
    <row r="29" spans="2:9" ht="14.5" thickBot="1" x14ac:dyDescent="0.4">
      <c r="B29" s="296"/>
      <c r="C29" s="315"/>
      <c r="D29" s="313"/>
      <c r="E29" s="313"/>
      <c r="F29" s="313"/>
      <c r="G29" s="313"/>
      <c r="H29" s="313"/>
      <c r="I29" s="312"/>
    </row>
    <row r="30" spans="2:9" ht="45" customHeight="1" x14ac:dyDescent="0.35">
      <c r="B30" s="296"/>
      <c r="C30" s="623" t="s">
        <v>673</v>
      </c>
      <c r="D30" s="624"/>
      <c r="E30" s="669"/>
      <c r="F30" s="669"/>
      <c r="G30" s="669"/>
      <c r="H30" s="670"/>
      <c r="I30" s="312"/>
    </row>
    <row r="31" spans="2:9" ht="45" customHeight="1" x14ac:dyDescent="0.35">
      <c r="B31" s="296"/>
      <c r="C31" s="625" t="s">
        <v>672</v>
      </c>
      <c r="D31" s="626"/>
      <c r="E31" s="671" t="s">
        <v>930</v>
      </c>
      <c r="F31" s="672"/>
      <c r="G31" s="672"/>
      <c r="H31" s="673"/>
      <c r="I31" s="312"/>
    </row>
    <row r="32" spans="2:9" ht="45" customHeight="1" x14ac:dyDescent="0.35">
      <c r="B32" s="296"/>
      <c r="C32" s="625" t="s">
        <v>753</v>
      </c>
      <c r="D32" s="626"/>
      <c r="E32" s="674"/>
      <c r="F32" s="674"/>
      <c r="G32" s="674"/>
      <c r="H32" s="675"/>
      <c r="I32" s="312"/>
    </row>
    <row r="33" spans="2:9" ht="45" customHeight="1" x14ac:dyDescent="0.35">
      <c r="B33" s="296"/>
      <c r="C33" s="625" t="s">
        <v>754</v>
      </c>
      <c r="D33" s="626"/>
      <c r="E33" s="671" t="s">
        <v>930</v>
      </c>
      <c r="F33" s="672"/>
      <c r="G33" s="672"/>
      <c r="H33" s="673"/>
      <c r="I33" s="312"/>
    </row>
    <row r="34" spans="2:9" ht="45" customHeight="1" thickBot="1" x14ac:dyDescent="0.4">
      <c r="B34" s="296"/>
      <c r="C34" s="617" t="s">
        <v>671</v>
      </c>
      <c r="D34" s="618"/>
      <c r="E34" s="676" t="s">
        <v>928</v>
      </c>
      <c r="F34" s="677"/>
      <c r="G34" s="677"/>
      <c r="H34" s="678"/>
      <c r="I34" s="312"/>
    </row>
    <row r="35" spans="2:9" customFormat="1" ht="15" customHeight="1" x14ac:dyDescent="0.35">
      <c r="B35" s="86"/>
      <c r="C35" s="87"/>
      <c r="D35" s="87"/>
      <c r="E35" s="87"/>
      <c r="F35" s="87"/>
      <c r="G35" s="87"/>
      <c r="H35" s="87"/>
      <c r="I35" s="89"/>
    </row>
    <row r="36" spans="2:9" x14ac:dyDescent="0.35">
      <c r="B36" s="296"/>
      <c r="C36" s="256"/>
      <c r="D36" s="313"/>
      <c r="E36" s="313"/>
      <c r="F36" s="313"/>
      <c r="G36" s="313"/>
      <c r="H36" s="313"/>
      <c r="I36" s="312"/>
    </row>
    <row r="37" spans="2:9" x14ac:dyDescent="0.35">
      <c r="B37" s="296"/>
      <c r="C37" s="314" t="s">
        <v>670</v>
      </c>
      <c r="D37" s="313"/>
      <c r="E37" s="313"/>
      <c r="F37" s="313"/>
      <c r="G37" s="313"/>
      <c r="H37" s="313"/>
      <c r="I37" s="312"/>
    </row>
    <row r="38" spans="2:9" ht="14.5" thickBot="1" x14ac:dyDescent="0.4">
      <c r="B38" s="296"/>
      <c r="C38" s="314"/>
      <c r="D38" s="313"/>
      <c r="E38" s="313"/>
      <c r="F38" s="313"/>
      <c r="G38" s="313"/>
      <c r="H38" s="313"/>
      <c r="I38" s="312"/>
    </row>
    <row r="39" spans="2:9" ht="56.5" customHeight="1" x14ac:dyDescent="0.35">
      <c r="B39" s="296"/>
      <c r="C39" s="623" t="s">
        <v>723</v>
      </c>
      <c r="D39" s="624"/>
      <c r="E39" s="679"/>
      <c r="F39" s="679"/>
      <c r="G39" s="679"/>
      <c r="H39" s="680"/>
      <c r="I39" s="312"/>
    </row>
    <row r="40" spans="2:9" ht="45" customHeight="1" x14ac:dyDescent="0.35">
      <c r="B40" s="296"/>
      <c r="C40" s="625" t="s">
        <v>755</v>
      </c>
      <c r="D40" s="626"/>
      <c r="E40" s="681" t="s">
        <v>624</v>
      </c>
      <c r="F40" s="682"/>
      <c r="G40" s="682"/>
      <c r="H40" s="683"/>
      <c r="I40" s="312"/>
    </row>
    <row r="41" spans="2:9" ht="45" customHeight="1" x14ac:dyDescent="0.35">
      <c r="B41" s="296"/>
      <c r="C41" s="644"/>
      <c r="D41" s="645"/>
      <c r="E41" s="642"/>
      <c r="F41" s="689"/>
      <c r="G41" s="689"/>
      <c r="H41" s="643"/>
      <c r="I41" s="312"/>
    </row>
    <row r="42" spans="2:9" ht="45" customHeight="1" thickBot="1" x14ac:dyDescent="0.4">
      <c r="B42" s="296"/>
      <c r="C42" s="684"/>
      <c r="D42" s="685"/>
      <c r="E42" s="686"/>
      <c r="F42" s="687"/>
      <c r="G42" s="687"/>
      <c r="H42" s="688"/>
      <c r="I42" s="312"/>
    </row>
    <row r="43" spans="2:9" x14ac:dyDescent="0.35">
      <c r="B43" s="296"/>
      <c r="C43" s="313"/>
      <c r="D43" s="313"/>
      <c r="E43" s="313"/>
      <c r="F43" s="313"/>
      <c r="G43" s="313"/>
      <c r="H43" s="313"/>
      <c r="I43" s="312"/>
    </row>
    <row r="44" spans="2:9" ht="14.5" thickBot="1" x14ac:dyDescent="0.4">
      <c r="B44" s="311"/>
      <c r="C44" s="310"/>
      <c r="D44" s="310"/>
      <c r="E44" s="310"/>
      <c r="F44" s="310"/>
      <c r="G44" s="310"/>
      <c r="H44" s="310"/>
      <c r="I44" s="309"/>
    </row>
  </sheetData>
  <mergeCells count="35">
    <mergeCell ref="C39:D39"/>
    <mergeCell ref="C40:D40"/>
    <mergeCell ref="E39:H39"/>
    <mergeCell ref="E40:H40"/>
    <mergeCell ref="C42:D42"/>
    <mergeCell ref="E42:H42"/>
    <mergeCell ref="C41:D41"/>
    <mergeCell ref="E41:H41"/>
    <mergeCell ref="E30:H30"/>
    <mergeCell ref="E31:H31"/>
    <mergeCell ref="E32:H32"/>
    <mergeCell ref="E33:H33"/>
    <mergeCell ref="E34:H34"/>
    <mergeCell ref="C30:D30"/>
    <mergeCell ref="C31:D31"/>
    <mergeCell ref="C32:D32"/>
    <mergeCell ref="C33:D33"/>
    <mergeCell ref="C34:D34"/>
    <mergeCell ref="C22:D22"/>
    <mergeCell ref="E22:H22"/>
    <mergeCell ref="C25:D25"/>
    <mergeCell ref="E25:H25"/>
    <mergeCell ref="C21:H21"/>
    <mergeCell ref="C24:D24"/>
    <mergeCell ref="E24:H24"/>
    <mergeCell ref="C23:D23"/>
    <mergeCell ref="E23:H23"/>
    <mergeCell ref="C11:H11"/>
    <mergeCell ref="C3:H3"/>
    <mergeCell ref="C8:D8"/>
    <mergeCell ref="C10:D10"/>
    <mergeCell ref="E8:H8"/>
    <mergeCell ref="E10:H10"/>
    <mergeCell ref="C9:D9"/>
    <mergeCell ref="E9:H9"/>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0</xdr:colOff>
                    <xdr:row>38</xdr:row>
                    <xdr:rowOff>0</xdr:rowOff>
                  </from>
                  <to>
                    <xdr:col>4</xdr:col>
                    <xdr:colOff>742950</xdr:colOff>
                    <xdr:row>39</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xdr:col>
                    <xdr:colOff>800100</xdr:colOff>
                    <xdr:row>38</xdr:row>
                    <xdr:rowOff>0</xdr:rowOff>
                  </from>
                  <to>
                    <xdr:col>4</xdr:col>
                    <xdr:colOff>1536700</xdr:colOff>
                    <xdr:row>39</xdr:row>
                    <xdr:rowOff>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4</xdr:col>
                    <xdr:colOff>1524000</xdr:colOff>
                    <xdr:row>38</xdr:row>
                    <xdr:rowOff>0</xdr:rowOff>
                  </from>
                  <to>
                    <xdr:col>5</xdr:col>
                    <xdr:colOff>476250</xdr:colOff>
                    <xdr:row>39</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34"/>
  <sheetViews>
    <sheetView topLeftCell="A9" workbookViewId="0">
      <selection activeCell="D20" sqref="D20"/>
    </sheetView>
  </sheetViews>
  <sheetFormatPr defaultColWidth="9.26953125" defaultRowHeight="14" x14ac:dyDescent="0.3"/>
  <cols>
    <col min="1" max="2" width="1.7265625" style="20" customWidth="1"/>
    <col min="3" max="3" width="11.453125" style="324" customWidth="1"/>
    <col min="4" max="4" width="86.7265625" style="323" customWidth="1"/>
    <col min="5" max="6" width="1.7265625" style="20" customWidth="1"/>
    <col min="7" max="16384" width="9.26953125" style="20"/>
  </cols>
  <sheetData>
    <row r="1" spans="2:6" ht="10.5" customHeight="1" thickBot="1" x14ac:dyDescent="0.35"/>
    <row r="2" spans="2:6" ht="14.5" thickBot="1" x14ac:dyDescent="0.35">
      <c r="B2" s="343"/>
      <c r="C2" s="342"/>
      <c r="D2" s="341"/>
      <c r="E2" s="340"/>
    </row>
    <row r="3" spans="2:6" ht="20.5" thickBot="1" x14ac:dyDescent="0.45">
      <c r="B3" s="332"/>
      <c r="C3" s="594" t="s">
        <v>702</v>
      </c>
      <c r="D3" s="596"/>
      <c r="E3" s="330"/>
    </row>
    <row r="4" spans="2:6" ht="20" x14ac:dyDescent="0.4">
      <c r="B4" s="332"/>
      <c r="C4" s="339"/>
      <c r="D4" s="339"/>
      <c r="E4" s="330"/>
    </row>
    <row r="5" spans="2:6" ht="20" x14ac:dyDescent="0.4">
      <c r="B5" s="332"/>
      <c r="C5" s="257" t="s">
        <v>701</v>
      </c>
      <c r="D5" s="339"/>
      <c r="E5" s="330"/>
    </row>
    <row r="6" spans="2:6" ht="14.5" thickBot="1" x14ac:dyDescent="0.35">
      <c r="B6" s="332"/>
      <c r="C6" s="337"/>
      <c r="D6" s="287"/>
      <c r="E6" s="330"/>
    </row>
    <row r="7" spans="2:6" ht="30" customHeight="1" x14ac:dyDescent="0.3">
      <c r="B7" s="332"/>
      <c r="C7" s="336" t="s">
        <v>688</v>
      </c>
      <c r="D7" s="335" t="s">
        <v>687</v>
      </c>
      <c r="E7" s="330"/>
    </row>
    <row r="8" spans="2:6" ht="60" customHeight="1" x14ac:dyDescent="0.3">
      <c r="B8" s="332"/>
      <c r="C8" s="333">
        <v>1</v>
      </c>
      <c r="D8" s="267" t="s">
        <v>700</v>
      </c>
      <c r="E8" s="330"/>
      <c r="F8" s="325"/>
    </row>
    <row r="9" spans="2:6" ht="24.75" customHeight="1" x14ac:dyDescent="0.3">
      <c r="B9" s="332"/>
      <c r="C9" s="333">
        <v>2</v>
      </c>
      <c r="D9" s="267" t="s">
        <v>699</v>
      </c>
      <c r="E9" s="330"/>
    </row>
    <row r="10" spans="2:6" ht="48.75" customHeight="1" x14ac:dyDescent="0.3">
      <c r="B10" s="332"/>
      <c r="C10" s="333">
        <v>3</v>
      </c>
      <c r="D10" s="267" t="s">
        <v>698</v>
      </c>
      <c r="E10" s="330"/>
    </row>
    <row r="11" spans="2:6" ht="19.5" customHeight="1" x14ac:dyDescent="0.3">
      <c r="B11" s="332"/>
      <c r="C11" s="333">
        <v>4</v>
      </c>
      <c r="D11" s="267" t="s">
        <v>697</v>
      </c>
      <c r="E11" s="330"/>
    </row>
    <row r="12" spans="2:6" ht="36" customHeight="1" x14ac:dyDescent="0.3">
      <c r="B12" s="332"/>
      <c r="C12" s="333">
        <v>5</v>
      </c>
      <c r="D12" s="267" t="s">
        <v>696</v>
      </c>
      <c r="E12" s="330"/>
    </row>
    <row r="13" spans="2:6" ht="21.75" customHeight="1" x14ac:dyDescent="0.3">
      <c r="B13" s="332"/>
      <c r="C13" s="333">
        <v>6</v>
      </c>
      <c r="D13" s="267" t="s">
        <v>695</v>
      </c>
      <c r="E13" s="330"/>
    </row>
    <row r="14" spans="2:6" ht="34.5" customHeight="1" x14ac:dyDescent="0.3">
      <c r="B14" s="332"/>
      <c r="C14" s="333">
        <v>7</v>
      </c>
      <c r="D14" s="267" t="s">
        <v>694</v>
      </c>
      <c r="E14" s="330"/>
    </row>
    <row r="15" spans="2:6" ht="20.25" customHeight="1" x14ac:dyDescent="0.3">
      <c r="B15" s="332"/>
      <c r="C15" s="333">
        <v>8</v>
      </c>
      <c r="D15" s="267" t="s">
        <v>693</v>
      </c>
      <c r="E15" s="330"/>
    </row>
    <row r="16" spans="2:6" ht="18" customHeight="1" x14ac:dyDescent="0.3">
      <c r="B16" s="332"/>
      <c r="C16" s="333">
        <v>9</v>
      </c>
      <c r="D16" s="267" t="s">
        <v>692</v>
      </c>
      <c r="E16" s="330"/>
    </row>
    <row r="17" spans="2:5" ht="15" customHeight="1" x14ac:dyDescent="0.3">
      <c r="B17" s="332"/>
      <c r="C17" s="333">
        <v>10</v>
      </c>
      <c r="D17" s="334" t="s">
        <v>691</v>
      </c>
      <c r="E17" s="330"/>
    </row>
    <row r="18" spans="2:5" ht="44.5" customHeight="1" thickBot="1" x14ac:dyDescent="0.35">
      <c r="B18" s="332"/>
      <c r="C18" s="331">
        <v>11</v>
      </c>
      <c r="D18" s="297" t="s">
        <v>690</v>
      </c>
      <c r="E18" s="330"/>
    </row>
    <row r="19" spans="2:5" x14ac:dyDescent="0.3">
      <c r="B19" s="332"/>
      <c r="C19" s="338"/>
      <c r="D19" s="282"/>
      <c r="E19" s="330"/>
    </row>
    <row r="20" spans="2:5" x14ac:dyDescent="0.3">
      <c r="B20" s="332"/>
      <c r="C20" s="257" t="s">
        <v>689</v>
      </c>
      <c r="D20" s="282"/>
      <c r="E20" s="330"/>
    </row>
    <row r="21" spans="2:5" ht="14.5" thickBot="1" x14ac:dyDescent="0.35">
      <c r="B21" s="332"/>
      <c r="C21" s="337"/>
      <c r="D21" s="282"/>
      <c r="E21" s="330"/>
    </row>
    <row r="22" spans="2:5" ht="30" customHeight="1" x14ac:dyDescent="0.3">
      <c r="B22" s="332"/>
      <c r="C22" s="336" t="s">
        <v>688</v>
      </c>
      <c r="D22" s="335" t="s">
        <v>687</v>
      </c>
      <c r="E22" s="330"/>
    </row>
    <row r="23" spans="2:5" x14ac:dyDescent="0.3">
      <c r="B23" s="332"/>
      <c r="C23" s="333">
        <v>1</v>
      </c>
      <c r="D23" s="334" t="s">
        <v>686</v>
      </c>
      <c r="E23" s="330"/>
    </row>
    <row r="24" spans="2:5" x14ac:dyDescent="0.3">
      <c r="B24" s="332"/>
      <c r="C24" s="333">
        <v>2</v>
      </c>
      <c r="D24" s="267" t="s">
        <v>685</v>
      </c>
      <c r="E24" s="330"/>
    </row>
    <row r="25" spans="2:5" ht="17.5" customHeight="1" x14ac:dyDescent="0.3">
      <c r="B25" s="332"/>
      <c r="C25" s="333">
        <v>3</v>
      </c>
      <c r="D25" s="267" t="s">
        <v>684</v>
      </c>
      <c r="E25" s="330"/>
    </row>
    <row r="26" spans="2:5" x14ac:dyDescent="0.3">
      <c r="B26" s="332"/>
      <c r="C26" s="333">
        <v>4</v>
      </c>
      <c r="D26" s="267" t="s">
        <v>683</v>
      </c>
      <c r="E26" s="330"/>
    </row>
    <row r="27" spans="2:5" x14ac:dyDescent="0.3">
      <c r="B27" s="332"/>
      <c r="C27" s="333">
        <v>5</v>
      </c>
      <c r="D27" s="267" t="s">
        <v>682</v>
      </c>
      <c r="E27" s="330"/>
    </row>
    <row r="28" spans="2:5" ht="46.9" customHeight="1" thickBot="1" x14ac:dyDescent="0.35">
      <c r="B28" s="332"/>
      <c r="C28" s="331">
        <v>6</v>
      </c>
      <c r="D28" s="297" t="s">
        <v>681</v>
      </c>
      <c r="E28" s="330"/>
    </row>
    <row r="29" spans="2:5" ht="14.5" thickBot="1" x14ac:dyDescent="0.35">
      <c r="B29" s="329"/>
      <c r="C29" s="328"/>
      <c r="D29" s="327"/>
      <c r="E29" s="326"/>
    </row>
    <row r="30" spans="2:5" x14ac:dyDescent="0.3">
      <c r="D30" s="325"/>
    </row>
    <row r="31" spans="2:5" x14ac:dyDescent="0.3">
      <c r="D31" s="325"/>
    </row>
    <row r="32" spans="2:5" x14ac:dyDescent="0.3">
      <c r="D32" s="325"/>
    </row>
    <row r="33" spans="4:4" x14ac:dyDescent="0.3">
      <c r="D33" s="325"/>
    </row>
    <row r="34" spans="4:4" x14ac:dyDescent="0.3">
      <c r="D34" s="325"/>
    </row>
  </sheetData>
  <mergeCells count="1">
    <mergeCell ref="C3:D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BB123"/>
  <sheetViews>
    <sheetView topLeftCell="C16" zoomScalePageLayoutView="80" workbookViewId="0">
      <selection activeCell="E17" sqref="E17:J17"/>
    </sheetView>
  </sheetViews>
  <sheetFormatPr defaultColWidth="8.7265625" defaultRowHeight="14.5" x14ac:dyDescent="0.35"/>
  <cols>
    <col min="1" max="2" width="2.26953125" customWidth="1"/>
    <col min="3" max="3" width="22.453125" style="11" customWidth="1"/>
    <col min="4" max="4" width="15.453125" customWidth="1"/>
    <col min="5" max="5" width="10" customWidth="1"/>
    <col min="6" max="6" width="8.54296875" customWidth="1"/>
    <col min="7" max="7" width="5.7265625" customWidth="1"/>
    <col min="8" max="8" width="18.7265625" customWidth="1"/>
    <col min="9" max="9" width="9.7265625" customWidth="1"/>
    <col min="10" max="10" width="36.26953125" customWidth="1"/>
    <col min="11" max="11" width="10.7265625" customWidth="1"/>
    <col min="12" max="12" width="2.7265625" customWidth="1"/>
    <col min="13" max="13" width="2" customWidth="1"/>
    <col min="14" max="14" width="40.7265625" customWidth="1"/>
  </cols>
  <sheetData>
    <row r="1" spans="1:54" ht="15" thickBot="1" x14ac:dyDescent="0.4">
      <c r="A1" s="19"/>
      <c r="B1" s="19"/>
      <c r="C1" s="18"/>
      <c r="D1" s="19"/>
      <c r="E1" s="19"/>
      <c r="F1" s="19"/>
      <c r="G1" s="19"/>
      <c r="H1" s="19"/>
      <c r="I1" s="19"/>
      <c r="J1" s="93"/>
      <c r="K1" s="93"/>
      <c r="L1" s="19"/>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row>
    <row r="2" spans="1:54" ht="15" thickBot="1" x14ac:dyDescent="0.4">
      <c r="A2" s="19"/>
      <c r="B2" s="35"/>
      <c r="C2" s="36"/>
      <c r="D2" s="37"/>
      <c r="E2" s="37"/>
      <c r="F2" s="37"/>
      <c r="G2" s="37"/>
      <c r="H2" s="37"/>
      <c r="I2" s="37"/>
      <c r="J2" s="106"/>
      <c r="K2" s="106"/>
      <c r="L2" s="38"/>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row>
    <row r="3" spans="1:54" ht="20.5" thickBot="1" x14ac:dyDescent="0.45">
      <c r="A3" s="19"/>
      <c r="B3" s="86"/>
      <c r="C3" s="519" t="s">
        <v>239</v>
      </c>
      <c r="D3" s="520"/>
      <c r="E3" s="520"/>
      <c r="F3" s="520"/>
      <c r="G3" s="520"/>
      <c r="H3" s="520"/>
      <c r="I3" s="520"/>
      <c r="J3" s="520"/>
      <c r="K3" s="521"/>
      <c r="L3" s="88"/>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row>
    <row r="4" spans="1:54" ht="15" customHeight="1" x14ac:dyDescent="0.35">
      <c r="A4" s="19"/>
      <c r="B4" s="39"/>
      <c r="C4" s="735" t="s">
        <v>756</v>
      </c>
      <c r="D4" s="735"/>
      <c r="E4" s="735"/>
      <c r="F4" s="735"/>
      <c r="G4" s="735"/>
      <c r="H4" s="735"/>
      <c r="I4" s="735"/>
      <c r="J4" s="735"/>
      <c r="K4" s="735"/>
      <c r="L4" s="40"/>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row>
    <row r="5" spans="1:54" ht="15" customHeight="1" x14ac:dyDescent="0.35">
      <c r="A5" s="19"/>
      <c r="B5" s="39"/>
      <c r="C5" s="696" t="s">
        <v>774</v>
      </c>
      <c r="D5" s="696"/>
      <c r="E5" s="696"/>
      <c r="F5" s="696"/>
      <c r="G5" s="696"/>
      <c r="H5" s="696"/>
      <c r="I5" s="696"/>
      <c r="J5" s="696"/>
      <c r="K5" s="696"/>
      <c r="L5" s="40"/>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row>
    <row r="6" spans="1:54" x14ac:dyDescent="0.35">
      <c r="A6" s="19"/>
      <c r="B6" s="39"/>
      <c r="C6" s="41"/>
      <c r="D6" s="42"/>
      <c r="E6" s="42"/>
      <c r="F6" s="42"/>
      <c r="G6" s="42"/>
      <c r="H6" s="42"/>
      <c r="I6" s="42"/>
      <c r="J6" s="107"/>
      <c r="K6" s="107"/>
      <c r="L6" s="40"/>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row>
    <row r="7" spans="1:54" ht="28.9" customHeight="1" thickBot="1" x14ac:dyDescent="0.4">
      <c r="A7" s="19"/>
      <c r="B7" s="39"/>
      <c r="C7" s="41"/>
      <c r="D7" s="703" t="s">
        <v>784</v>
      </c>
      <c r="E7" s="703"/>
      <c r="F7" s="703" t="s">
        <v>737</v>
      </c>
      <c r="G7" s="703"/>
      <c r="H7" s="704" t="s">
        <v>243</v>
      </c>
      <c r="I7" s="704"/>
      <c r="J7" s="103" t="s">
        <v>244</v>
      </c>
      <c r="K7" s="103" t="s">
        <v>225</v>
      </c>
      <c r="L7" s="40"/>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row>
    <row r="8" spans="1:54" s="11" customFormat="1" ht="75.75" customHeight="1" thickBot="1" x14ac:dyDescent="0.4">
      <c r="A8" s="18"/>
      <c r="B8" s="44"/>
      <c r="C8" s="390" t="s">
        <v>736</v>
      </c>
      <c r="D8" s="721" t="s">
        <v>948</v>
      </c>
      <c r="E8" s="722"/>
      <c r="F8" s="725" t="s">
        <v>763</v>
      </c>
      <c r="G8" s="726"/>
      <c r="H8" s="725" t="s">
        <v>951</v>
      </c>
      <c r="I8" s="726"/>
      <c r="J8" s="473" t="s">
        <v>954</v>
      </c>
      <c r="K8" s="474" t="s">
        <v>955</v>
      </c>
      <c r="L8" s="45"/>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row>
    <row r="9" spans="1:54" s="11" customFormat="1" ht="87.75" customHeight="1" thickBot="1" x14ac:dyDescent="0.4">
      <c r="A9" s="18"/>
      <c r="B9" s="44"/>
      <c r="C9" s="390"/>
      <c r="D9" s="736"/>
      <c r="E9" s="737"/>
      <c r="F9" s="725" t="s">
        <v>946</v>
      </c>
      <c r="G9" s="726"/>
      <c r="H9" s="725" t="s">
        <v>952</v>
      </c>
      <c r="I9" s="726"/>
      <c r="J9" s="473" t="s">
        <v>953</v>
      </c>
      <c r="K9" s="474" t="s">
        <v>956</v>
      </c>
      <c r="L9" s="45"/>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c r="BA9" s="93"/>
      <c r="BB9" s="93"/>
    </row>
    <row r="10" spans="1:54" s="11" customFormat="1" ht="84.75" customHeight="1" thickBot="1" x14ac:dyDescent="0.4">
      <c r="A10" s="18"/>
      <c r="B10" s="44"/>
      <c r="C10" s="102"/>
      <c r="D10" s="721" t="s">
        <v>949</v>
      </c>
      <c r="E10" s="722"/>
      <c r="F10" s="725" t="s">
        <v>762</v>
      </c>
      <c r="G10" s="726"/>
      <c r="H10" s="725" t="s">
        <v>957</v>
      </c>
      <c r="I10" s="726"/>
      <c r="J10" s="473" t="s">
        <v>958</v>
      </c>
      <c r="K10" s="474" t="s">
        <v>13</v>
      </c>
      <c r="L10" s="45"/>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row>
    <row r="11" spans="1:54" s="11" customFormat="1" ht="61.5" customHeight="1" thickBot="1" x14ac:dyDescent="0.4">
      <c r="A11" s="18"/>
      <c r="B11" s="44"/>
      <c r="C11" s="102"/>
      <c r="D11" s="721" t="s">
        <v>950</v>
      </c>
      <c r="E11" s="722"/>
      <c r="F11" s="725" t="s">
        <v>761</v>
      </c>
      <c r="G11" s="726"/>
      <c r="H11" s="725" t="s">
        <v>959</v>
      </c>
      <c r="I11" s="726"/>
      <c r="J11" s="473" t="s">
        <v>960</v>
      </c>
      <c r="K11" s="474" t="s">
        <v>956</v>
      </c>
      <c r="L11" s="45"/>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c r="BB11" s="93"/>
    </row>
    <row r="12" spans="1:54" s="11" customFormat="1" ht="95.25" customHeight="1" thickBot="1" x14ac:dyDescent="0.4">
      <c r="A12" s="18"/>
      <c r="B12" s="44"/>
      <c r="C12" s="102"/>
      <c r="D12" s="723"/>
      <c r="E12" s="724"/>
      <c r="F12" s="725" t="s">
        <v>947</v>
      </c>
      <c r="G12" s="726"/>
      <c r="H12" s="725" t="s">
        <v>961</v>
      </c>
      <c r="I12" s="726"/>
      <c r="J12" s="473" t="s">
        <v>962</v>
      </c>
      <c r="K12" s="474" t="s">
        <v>20</v>
      </c>
      <c r="L12" s="45"/>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row>
    <row r="13" spans="1:54" s="11" customFormat="1" ht="18.75" customHeight="1" thickBot="1" x14ac:dyDescent="0.4">
      <c r="A13" s="18"/>
      <c r="B13" s="44"/>
      <c r="C13" s="100"/>
      <c r="D13" s="475"/>
      <c r="E13" s="475"/>
      <c r="F13" s="475"/>
      <c r="G13" s="475"/>
      <c r="H13" s="475"/>
      <c r="I13" s="475"/>
      <c r="J13" s="476" t="s">
        <v>240</v>
      </c>
      <c r="K13" s="477" t="s">
        <v>20</v>
      </c>
      <c r="L13" s="45"/>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row>
    <row r="14" spans="1:54" s="11" customFormat="1" ht="18.75" customHeight="1" x14ac:dyDescent="0.35">
      <c r="A14" s="18"/>
      <c r="B14" s="44"/>
      <c r="C14" s="159"/>
      <c r="D14" s="46"/>
      <c r="E14" s="46"/>
      <c r="F14" s="46"/>
      <c r="G14" s="46"/>
      <c r="H14" s="46"/>
      <c r="I14" s="46"/>
      <c r="J14" s="113"/>
      <c r="K14" s="41"/>
      <c r="L14" s="45"/>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row>
    <row r="15" spans="1:54" s="11" customFormat="1" ht="15" thickBot="1" x14ac:dyDescent="0.4">
      <c r="A15" s="18"/>
      <c r="B15" s="44"/>
      <c r="C15" s="134"/>
      <c r="D15" s="734" t="s">
        <v>263</v>
      </c>
      <c r="E15" s="734"/>
      <c r="F15" s="734"/>
      <c r="G15" s="734"/>
      <c r="H15" s="734"/>
      <c r="I15" s="734"/>
      <c r="J15" s="734"/>
      <c r="K15" s="734"/>
      <c r="L15" s="45"/>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row>
    <row r="16" spans="1:54" s="11" customFormat="1" ht="15" thickBot="1" x14ac:dyDescent="0.4">
      <c r="A16" s="18"/>
      <c r="B16" s="44"/>
      <c r="C16" s="134"/>
      <c r="D16" s="80" t="s">
        <v>57</v>
      </c>
      <c r="E16" s="728" t="s">
        <v>963</v>
      </c>
      <c r="F16" s="729"/>
      <c r="G16" s="729"/>
      <c r="H16" s="729"/>
      <c r="I16" s="729"/>
      <c r="J16" s="730"/>
      <c r="K16" s="46"/>
      <c r="L16" s="45"/>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row>
    <row r="17" spans="1:54" s="11" customFormat="1" ht="14.5" customHeight="1" thickBot="1" x14ac:dyDescent="0.4">
      <c r="A17" s="18"/>
      <c r="B17" s="44"/>
      <c r="C17" s="134"/>
      <c r="D17" s="80" t="s">
        <v>59</v>
      </c>
      <c r="E17" s="731" t="s">
        <v>964</v>
      </c>
      <c r="F17" s="732"/>
      <c r="G17" s="732"/>
      <c r="H17" s="732"/>
      <c r="I17" s="732"/>
      <c r="J17" s="733"/>
      <c r="K17" s="46"/>
      <c r="L17" s="45"/>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row>
    <row r="18" spans="1:54" s="11" customFormat="1" ht="13.5" customHeight="1" x14ac:dyDescent="0.35">
      <c r="A18" s="18"/>
      <c r="B18" s="44"/>
      <c r="C18" s="134"/>
      <c r="D18" s="46"/>
      <c r="E18" s="46"/>
      <c r="F18" s="46"/>
      <c r="G18" s="46"/>
      <c r="H18" s="46"/>
      <c r="I18" s="46"/>
      <c r="J18" s="46"/>
      <c r="K18" s="46"/>
      <c r="L18" s="45"/>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row>
    <row r="19" spans="1:54" s="11" customFormat="1" ht="30.75" customHeight="1" thickBot="1" x14ac:dyDescent="0.4">
      <c r="A19" s="18"/>
      <c r="B19" s="44"/>
      <c r="C19" s="727" t="s">
        <v>726</v>
      </c>
      <c r="D19" s="727"/>
      <c r="E19" s="727"/>
      <c r="F19" s="727"/>
      <c r="G19" s="727"/>
      <c r="H19" s="727"/>
      <c r="I19" s="727"/>
      <c r="J19" s="727"/>
      <c r="K19" s="107"/>
      <c r="L19" s="45"/>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3"/>
      <c r="BB19" s="93"/>
    </row>
    <row r="20" spans="1:54" s="11" customFormat="1" ht="30.75" customHeight="1" x14ac:dyDescent="0.35">
      <c r="A20" s="18"/>
      <c r="B20" s="44"/>
      <c r="C20" s="110"/>
      <c r="D20" s="712"/>
      <c r="E20" s="713"/>
      <c r="F20" s="713"/>
      <c r="G20" s="713"/>
      <c r="H20" s="713"/>
      <c r="I20" s="713"/>
      <c r="J20" s="713"/>
      <c r="K20" s="714"/>
      <c r="L20" s="45"/>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3"/>
      <c r="BA20" s="93"/>
      <c r="BB20" s="93"/>
    </row>
    <row r="21" spans="1:54" s="11" customFormat="1" ht="30.75" customHeight="1" x14ac:dyDescent="0.35">
      <c r="A21" s="18"/>
      <c r="B21" s="44"/>
      <c r="C21" s="110"/>
      <c r="D21" s="715"/>
      <c r="E21" s="716"/>
      <c r="F21" s="716"/>
      <c r="G21" s="716"/>
      <c r="H21" s="716"/>
      <c r="I21" s="716"/>
      <c r="J21" s="716"/>
      <c r="K21" s="717"/>
      <c r="L21" s="45"/>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93"/>
      <c r="BB21" s="93"/>
    </row>
    <row r="22" spans="1:54" s="11" customFormat="1" ht="30.75" customHeight="1" x14ac:dyDescent="0.35">
      <c r="A22" s="18"/>
      <c r="B22" s="44"/>
      <c r="C22" s="110"/>
      <c r="D22" s="715"/>
      <c r="E22" s="716"/>
      <c r="F22" s="716"/>
      <c r="G22" s="716"/>
      <c r="H22" s="716"/>
      <c r="I22" s="716"/>
      <c r="J22" s="716"/>
      <c r="K22" s="717"/>
      <c r="L22" s="45"/>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3"/>
      <c r="BA22" s="93"/>
      <c r="BB22" s="93"/>
    </row>
    <row r="23" spans="1:54" s="11" customFormat="1" ht="30.75" customHeight="1" thickBot="1" x14ac:dyDescent="0.4">
      <c r="A23" s="18"/>
      <c r="B23" s="44"/>
      <c r="C23" s="110"/>
      <c r="D23" s="718"/>
      <c r="E23" s="719"/>
      <c r="F23" s="719"/>
      <c r="G23" s="719"/>
      <c r="H23" s="719"/>
      <c r="I23" s="719"/>
      <c r="J23" s="719"/>
      <c r="K23" s="720"/>
      <c r="L23" s="45"/>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c r="AP23" s="93"/>
      <c r="AQ23" s="93"/>
      <c r="AR23" s="93"/>
      <c r="AS23" s="93"/>
      <c r="AT23" s="93"/>
      <c r="AU23" s="93"/>
      <c r="AV23" s="93"/>
      <c r="AW23" s="93"/>
      <c r="AX23" s="93"/>
      <c r="AY23" s="93"/>
      <c r="AZ23" s="93"/>
      <c r="BA23" s="93"/>
      <c r="BB23" s="93"/>
    </row>
    <row r="24" spans="1:54" s="11" customFormat="1" x14ac:dyDescent="0.35">
      <c r="A24" s="18"/>
      <c r="B24" s="44"/>
      <c r="C24" s="101"/>
      <c r="D24" s="101"/>
      <c r="E24" s="101"/>
      <c r="F24" s="369"/>
      <c r="G24" s="369"/>
      <c r="H24" s="110"/>
      <c r="I24" s="101"/>
      <c r="J24" s="107"/>
      <c r="K24" s="107"/>
      <c r="L24" s="45"/>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93"/>
      <c r="AT24" s="93"/>
      <c r="AU24" s="93"/>
      <c r="AV24" s="93"/>
      <c r="AW24" s="93"/>
      <c r="AX24" s="93"/>
      <c r="AY24" s="93"/>
      <c r="AZ24" s="93"/>
      <c r="BA24" s="93"/>
      <c r="BB24" s="93"/>
    </row>
    <row r="25" spans="1:54" ht="30" customHeight="1" thickBot="1" x14ac:dyDescent="0.4">
      <c r="A25" s="19"/>
      <c r="B25" s="44"/>
      <c r="C25" s="47"/>
      <c r="D25" s="703" t="s">
        <v>784</v>
      </c>
      <c r="E25" s="703"/>
      <c r="F25" s="703" t="s">
        <v>737</v>
      </c>
      <c r="G25" s="703"/>
      <c r="H25" s="704" t="s">
        <v>243</v>
      </c>
      <c r="I25" s="704"/>
      <c r="J25" s="103" t="s">
        <v>244</v>
      </c>
      <c r="K25" s="103" t="s">
        <v>225</v>
      </c>
      <c r="L25" s="45"/>
      <c r="M25" s="6"/>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c r="BA25" s="93"/>
      <c r="BB25" s="93"/>
    </row>
    <row r="26" spans="1:54" ht="40.15" customHeight="1" thickBot="1" x14ac:dyDescent="0.4">
      <c r="A26" s="19"/>
      <c r="B26" s="44"/>
      <c r="C26" s="422" t="s">
        <v>735</v>
      </c>
      <c r="D26" s="697"/>
      <c r="E26" s="698"/>
      <c r="F26" s="697"/>
      <c r="G26" s="698"/>
      <c r="H26" s="697"/>
      <c r="I26" s="698"/>
      <c r="J26" s="109"/>
      <c r="K26" s="109"/>
      <c r="L26" s="45"/>
      <c r="M26" s="6"/>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row>
    <row r="27" spans="1:54" ht="40.15" customHeight="1" thickBot="1" x14ac:dyDescent="0.4">
      <c r="A27" s="19"/>
      <c r="B27" s="44"/>
      <c r="C27" s="102"/>
      <c r="D27" s="697"/>
      <c r="E27" s="698"/>
      <c r="F27" s="697"/>
      <c r="G27" s="698"/>
      <c r="H27" s="697"/>
      <c r="I27" s="698"/>
      <c r="J27" s="109"/>
      <c r="K27" s="109"/>
      <c r="L27" s="45"/>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row>
    <row r="28" spans="1:54" ht="48" customHeight="1" thickBot="1" x14ac:dyDescent="0.4">
      <c r="A28" s="19"/>
      <c r="B28" s="44"/>
      <c r="C28" s="102"/>
      <c r="D28" s="697"/>
      <c r="E28" s="698"/>
      <c r="F28" s="697"/>
      <c r="G28" s="698"/>
      <c r="H28" s="697"/>
      <c r="I28" s="698"/>
      <c r="J28" s="109"/>
      <c r="K28" s="109"/>
      <c r="L28" s="45"/>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row>
    <row r="29" spans="1:54" ht="18.75" customHeight="1" thickBot="1" x14ac:dyDescent="0.4">
      <c r="A29" s="19"/>
      <c r="B29" s="44"/>
      <c r="C29" s="41"/>
      <c r="D29" s="41"/>
      <c r="E29" s="41"/>
      <c r="F29" s="41"/>
      <c r="G29" s="41"/>
      <c r="H29" s="41"/>
      <c r="I29" s="41"/>
      <c r="J29" s="112" t="s">
        <v>240</v>
      </c>
      <c r="K29" s="114"/>
      <c r="L29" s="45"/>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row>
    <row r="30" spans="1:54" ht="15" thickBot="1" x14ac:dyDescent="0.4">
      <c r="A30" s="19"/>
      <c r="B30" s="44"/>
      <c r="C30" s="41"/>
      <c r="D30" s="157" t="s">
        <v>263</v>
      </c>
      <c r="E30" s="160"/>
      <c r="F30" s="160"/>
      <c r="G30" s="160"/>
      <c r="H30" s="41"/>
      <c r="I30" s="41"/>
      <c r="J30" s="113"/>
      <c r="K30" s="41"/>
      <c r="L30" s="45"/>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c r="BA30" s="93"/>
      <c r="BB30" s="93"/>
    </row>
    <row r="31" spans="1:54" ht="15" thickBot="1" x14ac:dyDescent="0.4">
      <c r="A31" s="19"/>
      <c r="B31" s="44"/>
      <c r="C31" s="41"/>
      <c r="D31" s="80" t="s">
        <v>57</v>
      </c>
      <c r="E31" s="705"/>
      <c r="F31" s="706"/>
      <c r="G31" s="706"/>
      <c r="H31" s="706"/>
      <c r="I31" s="706"/>
      <c r="J31" s="707"/>
      <c r="K31" s="41"/>
      <c r="L31" s="45"/>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row>
    <row r="32" spans="1:54" ht="15" thickBot="1" x14ac:dyDescent="0.4">
      <c r="A32" s="19"/>
      <c r="B32" s="44"/>
      <c r="C32" s="41"/>
      <c r="D32" s="80" t="s">
        <v>59</v>
      </c>
      <c r="E32" s="705"/>
      <c r="F32" s="706"/>
      <c r="G32" s="706"/>
      <c r="H32" s="706"/>
      <c r="I32" s="706"/>
      <c r="J32" s="707"/>
      <c r="K32" s="41"/>
      <c r="L32" s="45"/>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row>
    <row r="33" spans="1:54" x14ac:dyDescent="0.35">
      <c r="A33" s="19"/>
      <c r="B33" s="44"/>
      <c r="C33" s="41"/>
      <c r="D33" s="41"/>
      <c r="E33" s="41"/>
      <c r="F33" s="41"/>
      <c r="G33" s="41"/>
      <c r="H33" s="41"/>
      <c r="I33" s="41"/>
      <c r="J33" s="113"/>
      <c r="K33" s="41"/>
      <c r="L33" s="45"/>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row>
    <row r="34" spans="1:54" ht="32.65" customHeight="1" thickBot="1" x14ac:dyDescent="0.4">
      <c r="A34" s="19"/>
      <c r="B34" s="44"/>
      <c r="C34" s="727" t="s">
        <v>726</v>
      </c>
      <c r="D34" s="727"/>
      <c r="E34" s="727"/>
      <c r="F34" s="727"/>
      <c r="G34" s="727"/>
      <c r="H34" s="727"/>
      <c r="I34" s="727"/>
      <c r="J34" s="727"/>
      <c r="K34" s="107"/>
      <c r="L34" s="45"/>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row>
    <row r="35" spans="1:54" ht="15" customHeight="1" x14ac:dyDescent="0.35">
      <c r="A35" s="19"/>
      <c r="B35" s="44"/>
      <c r="C35" s="349"/>
      <c r="D35" s="712"/>
      <c r="E35" s="713"/>
      <c r="F35" s="713"/>
      <c r="G35" s="713"/>
      <c r="H35" s="713"/>
      <c r="I35" s="713"/>
      <c r="J35" s="713"/>
      <c r="K35" s="714"/>
      <c r="L35" s="45"/>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row>
    <row r="36" spans="1:54" ht="15" customHeight="1" x14ac:dyDescent="0.35">
      <c r="A36" s="19"/>
      <c r="B36" s="44"/>
      <c r="C36" s="349"/>
      <c r="D36" s="715"/>
      <c r="E36" s="716"/>
      <c r="F36" s="716"/>
      <c r="G36" s="716"/>
      <c r="H36" s="716"/>
      <c r="I36" s="716"/>
      <c r="J36" s="716"/>
      <c r="K36" s="717"/>
      <c r="L36" s="45"/>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row>
    <row r="37" spans="1:54" ht="15" customHeight="1" x14ac:dyDescent="0.35">
      <c r="A37" s="19"/>
      <c r="B37" s="44"/>
      <c r="C37" s="349"/>
      <c r="D37" s="715"/>
      <c r="E37" s="716"/>
      <c r="F37" s="716"/>
      <c r="G37" s="716"/>
      <c r="H37" s="716"/>
      <c r="I37" s="716"/>
      <c r="J37" s="716"/>
      <c r="K37" s="717"/>
      <c r="L37" s="45"/>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row>
    <row r="38" spans="1:54" ht="15" customHeight="1" x14ac:dyDescent="0.35">
      <c r="A38" s="19"/>
      <c r="B38" s="44"/>
      <c r="C38" s="349"/>
      <c r="D38" s="715"/>
      <c r="E38" s="716"/>
      <c r="F38" s="716"/>
      <c r="G38" s="716"/>
      <c r="H38" s="716"/>
      <c r="I38" s="716"/>
      <c r="J38" s="716"/>
      <c r="K38" s="717"/>
      <c r="L38" s="45"/>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row>
    <row r="39" spans="1:54" ht="15" customHeight="1" x14ac:dyDescent="0.35">
      <c r="A39" s="19"/>
      <c r="B39" s="44"/>
      <c r="C39" s="349"/>
      <c r="D39" s="715"/>
      <c r="E39" s="716"/>
      <c r="F39" s="716"/>
      <c r="G39" s="716"/>
      <c r="H39" s="716"/>
      <c r="I39" s="716"/>
      <c r="J39" s="716"/>
      <c r="K39" s="717"/>
      <c r="L39" s="45"/>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row>
    <row r="40" spans="1:54" ht="15" customHeight="1" x14ac:dyDescent="0.35">
      <c r="A40" s="19"/>
      <c r="B40" s="44"/>
      <c r="C40" s="349"/>
      <c r="D40" s="715"/>
      <c r="E40" s="716"/>
      <c r="F40" s="716"/>
      <c r="G40" s="716"/>
      <c r="H40" s="716"/>
      <c r="I40" s="716"/>
      <c r="J40" s="716"/>
      <c r="K40" s="717"/>
      <c r="L40" s="45"/>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row>
    <row r="41" spans="1:54" x14ac:dyDescent="0.35">
      <c r="A41" s="19"/>
      <c r="B41" s="44"/>
      <c r="C41" s="349"/>
      <c r="D41" s="715"/>
      <c r="E41" s="716"/>
      <c r="F41" s="716"/>
      <c r="G41" s="716"/>
      <c r="H41" s="716"/>
      <c r="I41" s="716"/>
      <c r="J41" s="716"/>
      <c r="K41" s="717"/>
      <c r="L41" s="45"/>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row>
    <row r="42" spans="1:54" ht="15" thickBot="1" x14ac:dyDescent="0.4">
      <c r="A42" s="19"/>
      <c r="B42" s="44"/>
      <c r="C42" s="349"/>
      <c r="D42" s="718"/>
      <c r="E42" s="719"/>
      <c r="F42" s="719"/>
      <c r="G42" s="719"/>
      <c r="H42" s="719"/>
      <c r="I42" s="719"/>
      <c r="J42" s="719"/>
      <c r="K42" s="720"/>
      <c r="L42" s="45"/>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row>
    <row r="43" spans="1:54" x14ac:dyDescent="0.35">
      <c r="A43" s="19"/>
      <c r="B43" s="44"/>
      <c r="C43" s="41"/>
      <c r="D43" s="41"/>
      <c r="E43" s="41"/>
      <c r="F43" s="41"/>
      <c r="G43" s="41"/>
      <c r="H43" s="41"/>
      <c r="I43" s="41"/>
      <c r="J43" s="113"/>
      <c r="K43" s="41"/>
      <c r="L43" s="45"/>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row>
    <row r="44" spans="1:54" ht="8.65" customHeight="1" x14ac:dyDescent="0.35">
      <c r="A44" s="19"/>
      <c r="B44" s="44"/>
      <c r="C44" s="41"/>
      <c r="D44" s="41"/>
      <c r="E44" s="41"/>
      <c r="F44" s="41"/>
      <c r="G44" s="41"/>
      <c r="H44" s="41"/>
      <c r="I44" s="41"/>
      <c r="J44" s="113"/>
      <c r="K44" s="41"/>
      <c r="L44" s="45"/>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row>
    <row r="45" spans="1:54" ht="25.15" customHeight="1" thickBot="1" x14ac:dyDescent="0.4">
      <c r="A45" s="19"/>
      <c r="B45" s="44"/>
      <c r="C45" s="47"/>
      <c r="D45" s="703" t="s">
        <v>784</v>
      </c>
      <c r="E45" s="703"/>
      <c r="F45" s="703" t="s">
        <v>737</v>
      </c>
      <c r="G45" s="703"/>
      <c r="H45" s="704" t="s">
        <v>243</v>
      </c>
      <c r="I45" s="704"/>
      <c r="J45" s="103" t="s">
        <v>244</v>
      </c>
      <c r="K45" s="103" t="s">
        <v>225</v>
      </c>
      <c r="L45" s="45"/>
      <c r="M45" s="6"/>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row>
    <row r="46" spans="1:54" ht="40.15" customHeight="1" thickBot="1" x14ac:dyDescent="0.4">
      <c r="A46" s="19"/>
      <c r="B46" s="44"/>
      <c r="C46" s="702" t="s">
        <v>734</v>
      </c>
      <c r="D46" s="697"/>
      <c r="E46" s="698"/>
      <c r="F46" s="697"/>
      <c r="G46" s="698"/>
      <c r="H46" s="697"/>
      <c r="I46" s="698"/>
      <c r="J46" s="109"/>
      <c r="K46" s="109"/>
      <c r="L46" s="45"/>
      <c r="M46" s="6"/>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row>
    <row r="47" spans="1:54" ht="40.15" customHeight="1" thickBot="1" x14ac:dyDescent="0.4">
      <c r="A47" s="19"/>
      <c r="B47" s="44"/>
      <c r="C47" s="702"/>
      <c r="D47" s="697"/>
      <c r="E47" s="698"/>
      <c r="F47" s="697"/>
      <c r="G47" s="698"/>
      <c r="H47" s="697"/>
      <c r="I47" s="698"/>
      <c r="J47" s="109"/>
      <c r="K47" s="109"/>
      <c r="L47" s="45"/>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row>
    <row r="48" spans="1:54" ht="48" customHeight="1" thickBot="1" x14ac:dyDescent="0.4">
      <c r="A48" s="19"/>
      <c r="B48" s="44"/>
      <c r="C48" s="702"/>
      <c r="D48" s="697"/>
      <c r="E48" s="698"/>
      <c r="F48" s="697"/>
      <c r="G48" s="698"/>
      <c r="H48" s="697"/>
      <c r="I48" s="698"/>
      <c r="J48" s="109"/>
      <c r="K48" s="109"/>
      <c r="L48" s="45"/>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row>
    <row r="49" spans="1:54" ht="25.9" customHeight="1" thickBot="1" x14ac:dyDescent="0.4">
      <c r="A49" s="19"/>
      <c r="B49" s="44"/>
      <c r="C49" s="702"/>
      <c r="D49" s="41"/>
      <c r="E49" s="41"/>
      <c r="F49" s="41"/>
      <c r="G49" s="41"/>
      <c r="H49" s="41"/>
      <c r="I49" s="41"/>
      <c r="J49" s="112" t="s">
        <v>240</v>
      </c>
      <c r="K49" s="114"/>
      <c r="L49" s="45"/>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row>
    <row r="50" spans="1:54" ht="15" thickBot="1" x14ac:dyDescent="0.4">
      <c r="A50" s="19"/>
      <c r="B50" s="44"/>
      <c r="C50" s="41"/>
      <c r="D50" s="157" t="s">
        <v>263</v>
      </c>
      <c r="E50" s="160"/>
      <c r="F50" s="160"/>
      <c r="G50" s="160"/>
      <c r="H50" s="41"/>
      <c r="I50" s="41"/>
      <c r="J50" s="113"/>
      <c r="K50" s="41"/>
      <c r="L50" s="45"/>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row>
    <row r="51" spans="1:54" ht="15" thickBot="1" x14ac:dyDescent="0.4">
      <c r="A51" s="19"/>
      <c r="B51" s="44"/>
      <c r="C51" s="41"/>
      <c r="D51" s="80" t="s">
        <v>57</v>
      </c>
      <c r="E51" s="705"/>
      <c r="F51" s="706"/>
      <c r="G51" s="706"/>
      <c r="H51" s="706"/>
      <c r="I51" s="706"/>
      <c r="J51" s="707"/>
      <c r="K51" s="41"/>
      <c r="L51" s="45"/>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row>
    <row r="52" spans="1:54" ht="15" thickBot="1" x14ac:dyDescent="0.4">
      <c r="A52" s="19"/>
      <c r="B52" s="44"/>
      <c r="C52" s="41"/>
      <c r="D52" s="80" t="s">
        <v>59</v>
      </c>
      <c r="E52" s="705"/>
      <c r="F52" s="706"/>
      <c r="G52" s="706"/>
      <c r="H52" s="706"/>
      <c r="I52" s="706"/>
      <c r="J52" s="707"/>
      <c r="K52" s="41"/>
      <c r="L52" s="45"/>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row>
    <row r="53" spans="1:54" ht="15" thickBot="1" x14ac:dyDescent="0.4">
      <c r="A53" s="19"/>
      <c r="B53" s="44"/>
      <c r="C53" s="41"/>
      <c r="D53" s="80"/>
      <c r="E53" s="41"/>
      <c r="F53" s="41"/>
      <c r="G53" s="41"/>
      <c r="H53" s="41"/>
      <c r="I53" s="41"/>
      <c r="J53" s="41"/>
      <c r="K53" s="41"/>
      <c r="L53" s="45"/>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c r="BA53" s="93"/>
      <c r="BB53" s="93"/>
    </row>
    <row r="54" spans="1:54" ht="190.9" customHeight="1" thickBot="1" x14ac:dyDescent="0.4">
      <c r="A54" s="19"/>
      <c r="B54" s="44"/>
      <c r="C54" s="711" t="s">
        <v>245</v>
      </c>
      <c r="D54" s="711"/>
      <c r="E54" s="711"/>
      <c r="F54" s="372"/>
      <c r="G54" s="373"/>
      <c r="H54" s="370"/>
      <c r="I54" s="370"/>
      <c r="J54" s="370"/>
      <c r="K54" s="371"/>
      <c r="L54" s="45"/>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c r="BB54" s="93"/>
    </row>
    <row r="55" spans="1:54" s="11" customFormat="1" ht="18.75" customHeight="1" x14ac:dyDescent="0.35">
      <c r="A55" s="18"/>
      <c r="B55" s="44"/>
      <c r="C55" s="48"/>
      <c r="D55" s="48"/>
      <c r="E55" s="48"/>
      <c r="F55" s="48"/>
      <c r="G55" s="48"/>
      <c r="H55" s="48"/>
      <c r="I55" s="48"/>
      <c r="J55" s="107"/>
      <c r="K55" s="107"/>
      <c r="L55" s="45"/>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93"/>
      <c r="AS55" s="93"/>
      <c r="AT55" s="93"/>
      <c r="AU55" s="93"/>
      <c r="AV55" s="93"/>
      <c r="AW55" s="93"/>
      <c r="AX55" s="93"/>
      <c r="AY55" s="93"/>
      <c r="AZ55" s="93"/>
      <c r="BA55" s="93"/>
      <c r="BB55" s="93"/>
    </row>
    <row r="56" spans="1:54" s="11" customFormat="1" ht="15.75" customHeight="1" thickBot="1" x14ac:dyDescent="0.4">
      <c r="A56" s="18"/>
      <c r="B56" s="44"/>
      <c r="C56" s="41"/>
      <c r="D56" s="377" t="s">
        <v>757</v>
      </c>
      <c r="E56" s="42"/>
      <c r="F56" s="42"/>
      <c r="G56" s="42"/>
      <c r="H56" s="42"/>
      <c r="I56" s="79" t="s">
        <v>218</v>
      </c>
      <c r="J56" s="107"/>
      <c r="K56" s="107"/>
      <c r="L56" s="45"/>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93"/>
      <c r="BA56" s="93"/>
      <c r="BB56" s="93"/>
    </row>
    <row r="57" spans="1:54" s="11" customFormat="1" ht="54.65" customHeight="1" x14ac:dyDescent="0.35">
      <c r="A57" s="18"/>
      <c r="B57" s="44"/>
      <c r="C57" s="478" t="s">
        <v>759</v>
      </c>
      <c r="D57" s="699" t="s">
        <v>758</v>
      </c>
      <c r="E57" s="700"/>
      <c r="F57" s="701"/>
      <c r="G57" s="42"/>
      <c r="H57" s="481" t="s">
        <v>219</v>
      </c>
      <c r="I57" s="699" t="s">
        <v>1037</v>
      </c>
      <c r="J57" s="700"/>
      <c r="K57" s="701"/>
      <c r="L57" s="45"/>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c r="AP57" s="93"/>
      <c r="AQ57" s="93"/>
      <c r="AR57" s="93"/>
      <c r="AS57" s="93"/>
      <c r="AT57" s="93"/>
      <c r="AU57" s="93"/>
      <c r="AV57" s="93"/>
      <c r="AW57" s="93"/>
      <c r="AX57" s="93"/>
      <c r="AY57" s="93"/>
      <c r="AZ57" s="93"/>
      <c r="BA57" s="93"/>
      <c r="BB57" s="93"/>
    </row>
    <row r="58" spans="1:54" s="11" customFormat="1" ht="54.75" customHeight="1" x14ac:dyDescent="0.35">
      <c r="A58" s="18"/>
      <c r="B58" s="44"/>
      <c r="C58" s="479" t="s">
        <v>760</v>
      </c>
      <c r="D58" s="690" t="s">
        <v>765</v>
      </c>
      <c r="E58" s="691"/>
      <c r="F58" s="692"/>
      <c r="G58" s="42"/>
      <c r="H58" s="482" t="s">
        <v>220</v>
      </c>
      <c r="I58" s="690" t="s">
        <v>1038</v>
      </c>
      <c r="J58" s="691"/>
      <c r="K58" s="692"/>
      <c r="L58" s="45"/>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AZ58" s="93"/>
      <c r="BA58" s="93"/>
      <c r="BB58" s="93"/>
    </row>
    <row r="59" spans="1:54" s="11" customFormat="1" ht="51" customHeight="1" x14ac:dyDescent="0.35">
      <c r="A59" s="18"/>
      <c r="B59" s="44"/>
      <c r="C59" s="479" t="s">
        <v>761</v>
      </c>
      <c r="D59" s="690" t="s">
        <v>766</v>
      </c>
      <c r="E59" s="691"/>
      <c r="F59" s="692"/>
      <c r="G59" s="42"/>
      <c r="H59" s="482" t="s">
        <v>221</v>
      </c>
      <c r="I59" s="690" t="s">
        <v>1039</v>
      </c>
      <c r="J59" s="691"/>
      <c r="K59" s="692"/>
      <c r="L59" s="45"/>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93"/>
      <c r="AV59" s="93"/>
      <c r="AW59" s="93"/>
      <c r="AX59" s="93"/>
      <c r="AY59" s="93"/>
      <c r="AZ59" s="93"/>
      <c r="BA59" s="93"/>
      <c r="BB59" s="93"/>
    </row>
    <row r="60" spans="1:54" ht="60" customHeight="1" x14ac:dyDescent="0.35">
      <c r="A60" s="19"/>
      <c r="B60" s="44"/>
      <c r="C60" s="479" t="s">
        <v>762</v>
      </c>
      <c r="D60" s="690" t="s">
        <v>767</v>
      </c>
      <c r="E60" s="691"/>
      <c r="F60" s="692"/>
      <c r="G60" s="42"/>
      <c r="H60" s="482" t="s">
        <v>222</v>
      </c>
      <c r="I60" s="690" t="s">
        <v>1040</v>
      </c>
      <c r="J60" s="691"/>
      <c r="K60" s="692"/>
      <c r="L60" s="45"/>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c r="BB60" s="93"/>
    </row>
    <row r="61" spans="1:54" ht="46.9" customHeight="1" x14ac:dyDescent="0.35">
      <c r="A61" s="19"/>
      <c r="B61" s="39"/>
      <c r="C61" s="479" t="s">
        <v>763</v>
      </c>
      <c r="D61" s="690" t="s">
        <v>768</v>
      </c>
      <c r="E61" s="691"/>
      <c r="F61" s="692"/>
      <c r="G61" s="42"/>
      <c r="H61" s="482" t="s">
        <v>223</v>
      </c>
      <c r="I61" s="690" t="s">
        <v>1041</v>
      </c>
      <c r="J61" s="691"/>
      <c r="K61" s="692"/>
      <c r="L61" s="40"/>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row>
    <row r="62" spans="1:54" ht="52.9" customHeight="1" thickBot="1" x14ac:dyDescent="0.4">
      <c r="A62" s="19"/>
      <c r="B62" s="39"/>
      <c r="C62" s="479" t="s">
        <v>764</v>
      </c>
      <c r="D62" s="690" t="s">
        <v>769</v>
      </c>
      <c r="E62" s="691"/>
      <c r="F62" s="692"/>
      <c r="G62" s="42"/>
      <c r="H62" s="483" t="s">
        <v>224</v>
      </c>
      <c r="I62" s="708" t="s">
        <v>1042</v>
      </c>
      <c r="J62" s="709"/>
      <c r="K62" s="710"/>
      <c r="L62" s="40"/>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c r="AU62" s="93"/>
      <c r="AV62" s="93"/>
      <c r="AW62" s="93"/>
      <c r="AX62" s="93"/>
      <c r="AY62" s="93"/>
      <c r="AZ62" s="93"/>
      <c r="BA62" s="93"/>
      <c r="BB62" s="93"/>
    </row>
    <row r="63" spans="1:54" ht="33" customHeight="1" x14ac:dyDescent="0.35">
      <c r="A63" s="19"/>
      <c r="B63" s="39"/>
      <c r="C63" s="480" t="s">
        <v>770</v>
      </c>
      <c r="D63" s="690" t="s">
        <v>772</v>
      </c>
      <c r="E63" s="691"/>
      <c r="F63" s="692"/>
      <c r="G63" s="39"/>
      <c r="H63" s="158"/>
      <c r="I63" s="378"/>
      <c r="J63" s="378"/>
      <c r="K63" s="378"/>
      <c r="L63" s="40"/>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row>
    <row r="64" spans="1:54" ht="45.65" customHeight="1" thickBot="1" x14ac:dyDescent="0.4">
      <c r="A64" s="19"/>
      <c r="B64" s="355"/>
      <c r="C64" s="392" t="s">
        <v>771</v>
      </c>
      <c r="D64" s="693" t="s">
        <v>773</v>
      </c>
      <c r="E64" s="694"/>
      <c r="F64" s="695"/>
      <c r="G64" s="39"/>
      <c r="H64" s="158"/>
      <c r="I64" s="378"/>
      <c r="J64" s="378"/>
      <c r="K64" s="378"/>
      <c r="L64" s="40"/>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c r="BB64" s="93"/>
    </row>
    <row r="65" spans="1:54" ht="15" thickBot="1" x14ac:dyDescent="0.4">
      <c r="A65" s="19"/>
      <c r="B65" s="49"/>
      <c r="C65" s="50"/>
      <c r="D65" s="51"/>
      <c r="E65" s="51"/>
      <c r="F65" s="51"/>
      <c r="G65" s="51"/>
      <c r="H65" s="51"/>
      <c r="I65" s="51"/>
      <c r="J65" s="108"/>
      <c r="K65" s="108"/>
      <c r="L65" s="52"/>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row>
    <row r="66" spans="1:54" ht="49.9" customHeight="1" x14ac:dyDescent="0.35">
      <c r="A66" s="19"/>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c r="AO66" s="93"/>
      <c r="AP66" s="93"/>
      <c r="AQ66" s="93"/>
      <c r="AR66" s="93"/>
      <c r="AS66" s="93"/>
      <c r="AT66" s="93"/>
    </row>
    <row r="67" spans="1:54" ht="49.9" customHeight="1" x14ac:dyDescent="0.35">
      <c r="A67" s="19"/>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c r="AR67" s="93"/>
      <c r="AS67" s="93"/>
      <c r="AT67" s="93"/>
    </row>
    <row r="68" spans="1:54" ht="49.5" customHeight="1" x14ac:dyDescent="0.35">
      <c r="A68" s="19"/>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c r="AP68" s="93"/>
      <c r="AQ68" s="93"/>
      <c r="AR68" s="93"/>
      <c r="AS68" s="93"/>
      <c r="AT68" s="93"/>
    </row>
    <row r="69" spans="1:54" ht="49.9" customHeight="1" x14ac:dyDescent="0.35">
      <c r="A69" s="19"/>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c r="AR69" s="93"/>
      <c r="AS69" s="93"/>
      <c r="AT69" s="93"/>
    </row>
    <row r="70" spans="1:54" ht="49.9" customHeight="1" x14ac:dyDescent="0.35">
      <c r="A70" s="19"/>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row>
    <row r="71" spans="1:54" ht="49.9" customHeight="1" x14ac:dyDescent="0.35">
      <c r="A71" s="19"/>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c r="AP71" s="93"/>
      <c r="AQ71" s="93"/>
      <c r="AR71" s="93"/>
      <c r="AS71" s="93"/>
      <c r="AT71" s="93"/>
    </row>
    <row r="72" spans="1:54" x14ac:dyDescent="0.35">
      <c r="A72" s="19"/>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3"/>
      <c r="AO72" s="93"/>
      <c r="AP72" s="93"/>
      <c r="AQ72" s="93"/>
      <c r="AR72" s="93"/>
      <c r="AS72" s="93"/>
      <c r="AT72" s="93"/>
    </row>
    <row r="73" spans="1:54" x14ac:dyDescent="0.35">
      <c r="A73" s="19"/>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93"/>
      <c r="AQ73" s="93"/>
      <c r="AR73" s="93"/>
      <c r="AS73" s="93"/>
      <c r="AT73" s="93"/>
    </row>
    <row r="74" spans="1:54" x14ac:dyDescent="0.35">
      <c r="A74" s="19"/>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93"/>
      <c r="AQ74" s="93"/>
      <c r="AR74" s="93"/>
      <c r="AS74" s="93"/>
      <c r="AT74" s="93"/>
    </row>
    <row r="75" spans="1:54" x14ac:dyDescent="0.35">
      <c r="A75" s="93"/>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3"/>
      <c r="AU75" s="93"/>
      <c r="AV75" s="93"/>
      <c r="AW75" s="93"/>
      <c r="AX75" s="93"/>
      <c r="AY75" s="93"/>
      <c r="AZ75" s="93"/>
      <c r="BA75" s="93"/>
      <c r="BB75" s="93"/>
    </row>
    <row r="76" spans="1:54" x14ac:dyDescent="0.35">
      <c r="A76" s="93"/>
      <c r="B76" s="93"/>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c r="AN76" s="93"/>
      <c r="AO76" s="93"/>
      <c r="AP76" s="93"/>
      <c r="AQ76" s="93"/>
      <c r="AR76" s="93"/>
      <c r="AS76" s="93"/>
      <c r="AT76" s="93"/>
      <c r="AU76" s="93"/>
      <c r="AV76" s="93"/>
      <c r="AW76" s="93"/>
      <c r="AX76" s="93"/>
      <c r="AY76" s="93"/>
      <c r="AZ76" s="93"/>
      <c r="BA76" s="93"/>
      <c r="BB76" s="93"/>
    </row>
    <row r="77" spans="1:54" x14ac:dyDescent="0.35">
      <c r="A77" s="93"/>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c r="AU77" s="93"/>
      <c r="AV77" s="93"/>
      <c r="AW77" s="93"/>
      <c r="AX77" s="93"/>
      <c r="AY77" s="93"/>
      <c r="AZ77" s="93"/>
      <c r="BA77" s="93"/>
      <c r="BB77" s="93"/>
    </row>
    <row r="78" spans="1:54" x14ac:dyDescent="0.35">
      <c r="A78" s="93"/>
      <c r="B78" s="93"/>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c r="AN78" s="93"/>
      <c r="AO78" s="93"/>
      <c r="AP78" s="93"/>
      <c r="AQ78" s="93"/>
      <c r="AR78" s="93"/>
      <c r="AS78" s="93"/>
      <c r="AT78" s="93"/>
      <c r="AU78" s="93"/>
      <c r="AV78" s="93"/>
      <c r="AW78" s="93"/>
      <c r="AX78" s="93"/>
      <c r="AY78" s="93"/>
      <c r="AZ78" s="93"/>
      <c r="BA78" s="93"/>
      <c r="BB78" s="93"/>
    </row>
    <row r="79" spans="1:54" x14ac:dyDescent="0.35">
      <c r="A79" s="93"/>
      <c r="B79" s="93"/>
      <c r="C79" s="93"/>
      <c r="D79" s="93"/>
      <c r="E79" s="93"/>
      <c r="F79" s="93"/>
      <c r="G79" s="93"/>
      <c r="H79" s="93"/>
      <c r="I79" s="93"/>
      <c r="J79" s="93"/>
      <c r="K79" s="93"/>
      <c r="L79" s="93"/>
      <c r="M79" s="93"/>
    </row>
    <row r="80" spans="1:54" x14ac:dyDescent="0.35">
      <c r="A80" s="93"/>
      <c r="B80" s="93"/>
      <c r="C80" s="93"/>
      <c r="D80" s="93"/>
      <c r="E80" s="93"/>
      <c r="F80" s="93"/>
      <c r="G80" s="93"/>
      <c r="H80" s="93"/>
      <c r="I80" s="93"/>
      <c r="J80" s="93"/>
      <c r="K80" s="93"/>
      <c r="L80" s="93"/>
      <c r="M80" s="93"/>
    </row>
    <row r="81" spans="1:13" x14ac:dyDescent="0.35">
      <c r="A81" s="93"/>
      <c r="B81" s="93"/>
      <c r="C81" s="93"/>
      <c r="D81" s="93"/>
      <c r="E81" s="93"/>
      <c r="F81" s="93"/>
      <c r="G81" s="93"/>
      <c r="H81" s="93"/>
      <c r="I81" s="93"/>
      <c r="J81" s="93"/>
      <c r="K81" s="93"/>
      <c r="L81" s="93"/>
      <c r="M81" s="93"/>
    </row>
    <row r="82" spans="1:13" x14ac:dyDescent="0.35">
      <c r="A82" s="93"/>
      <c r="B82" s="93"/>
      <c r="C82" s="93"/>
      <c r="D82" s="93"/>
      <c r="E82" s="93"/>
      <c r="F82" s="93"/>
      <c r="G82" s="93"/>
      <c r="H82" s="93"/>
      <c r="I82" s="93"/>
      <c r="J82" s="93"/>
      <c r="K82" s="93"/>
      <c r="L82" s="93"/>
      <c r="M82" s="93"/>
    </row>
    <row r="83" spans="1:13" x14ac:dyDescent="0.35">
      <c r="A83" s="93"/>
      <c r="B83" s="93"/>
      <c r="C83" s="93"/>
      <c r="D83" s="93"/>
      <c r="E83" s="93"/>
      <c r="F83" s="93"/>
      <c r="G83" s="93"/>
      <c r="H83" s="93"/>
      <c r="I83" s="93"/>
      <c r="J83" s="93"/>
      <c r="K83" s="93"/>
      <c r="L83" s="93"/>
      <c r="M83" s="93"/>
    </row>
    <row r="84" spans="1:13" x14ac:dyDescent="0.35">
      <c r="A84" s="93"/>
      <c r="B84" s="93"/>
      <c r="C84" s="93"/>
      <c r="D84" s="93"/>
      <c r="E84" s="93"/>
      <c r="F84" s="93"/>
      <c r="G84" s="93"/>
      <c r="H84" s="93"/>
      <c r="I84" s="93"/>
      <c r="J84" s="93"/>
      <c r="K84" s="93"/>
      <c r="L84" s="93"/>
      <c r="M84" s="93"/>
    </row>
    <row r="85" spans="1:13" x14ac:dyDescent="0.35">
      <c r="A85" s="93"/>
      <c r="B85" s="93"/>
      <c r="C85" s="93"/>
      <c r="D85" s="93"/>
      <c r="E85" s="93"/>
      <c r="F85" s="93"/>
      <c r="G85" s="93"/>
      <c r="H85" s="93"/>
      <c r="I85" s="93"/>
      <c r="J85" s="93"/>
      <c r="K85" s="93"/>
      <c r="L85" s="93"/>
      <c r="M85" s="93"/>
    </row>
    <row r="86" spans="1:13" x14ac:dyDescent="0.35">
      <c r="A86" s="93"/>
      <c r="B86" s="93"/>
      <c r="C86" s="93"/>
      <c r="D86" s="93"/>
      <c r="E86" s="93"/>
      <c r="F86" s="93"/>
      <c r="G86" s="93"/>
      <c r="H86" s="93"/>
      <c r="I86" s="93"/>
      <c r="J86" s="93"/>
      <c r="K86" s="93"/>
      <c r="L86" s="93"/>
      <c r="M86" s="93"/>
    </row>
    <row r="87" spans="1:13" x14ac:dyDescent="0.35">
      <c r="A87" s="93"/>
      <c r="B87" s="93"/>
      <c r="C87" s="93"/>
      <c r="D87" s="93"/>
      <c r="E87" s="93"/>
      <c r="F87" s="93"/>
      <c r="G87" s="93"/>
      <c r="H87" s="93"/>
      <c r="I87" s="93"/>
      <c r="J87" s="93"/>
      <c r="K87" s="93"/>
      <c r="L87" s="93"/>
      <c r="M87" s="93"/>
    </row>
    <row r="88" spans="1:13" x14ac:dyDescent="0.35">
      <c r="A88" s="93"/>
      <c r="B88" s="93"/>
      <c r="C88" s="93"/>
      <c r="D88" s="93"/>
      <c r="E88" s="93"/>
      <c r="F88" s="93"/>
      <c r="G88" s="93"/>
      <c r="H88" s="93"/>
      <c r="I88" s="93"/>
      <c r="J88" s="93"/>
      <c r="K88" s="93"/>
      <c r="L88" s="93"/>
      <c r="M88" s="93"/>
    </row>
    <row r="89" spans="1:13" x14ac:dyDescent="0.35">
      <c r="A89" s="93"/>
      <c r="B89" s="93"/>
      <c r="C89" s="93"/>
      <c r="D89" s="93"/>
      <c r="E89" s="93"/>
      <c r="F89" s="93"/>
      <c r="G89" s="93"/>
      <c r="H89" s="93"/>
      <c r="I89" s="93"/>
      <c r="J89" s="93"/>
      <c r="K89" s="93"/>
      <c r="L89" s="93"/>
      <c r="M89" s="93"/>
    </row>
    <row r="90" spans="1:13" x14ac:dyDescent="0.35">
      <c r="A90" s="93"/>
      <c r="B90" s="93"/>
      <c r="C90" s="93"/>
      <c r="D90" s="93"/>
      <c r="E90" s="93"/>
      <c r="F90" s="93"/>
      <c r="G90" s="93"/>
      <c r="H90" s="93"/>
      <c r="I90" s="93"/>
      <c r="J90" s="93"/>
      <c r="K90" s="93"/>
      <c r="L90" s="93"/>
      <c r="M90" s="93"/>
    </row>
    <row r="91" spans="1:13" x14ac:dyDescent="0.35">
      <c r="A91" s="93"/>
      <c r="B91" s="93"/>
      <c r="C91" s="93"/>
      <c r="D91" s="93"/>
      <c r="E91" s="93"/>
      <c r="F91" s="93"/>
      <c r="G91" s="93"/>
      <c r="H91" s="93"/>
      <c r="I91" s="93"/>
      <c r="J91" s="93"/>
      <c r="K91" s="93"/>
      <c r="L91" s="93"/>
      <c r="M91" s="93"/>
    </row>
    <row r="92" spans="1:13" x14ac:dyDescent="0.35">
      <c r="A92" s="93"/>
      <c r="B92" s="93"/>
      <c r="C92" s="93"/>
      <c r="D92" s="93"/>
      <c r="E92" s="93"/>
      <c r="F92" s="93"/>
      <c r="G92" s="93"/>
      <c r="H92" s="93"/>
      <c r="I92" s="93"/>
      <c r="J92" s="93"/>
      <c r="K92" s="93"/>
      <c r="L92" s="93"/>
      <c r="M92" s="93"/>
    </row>
    <row r="93" spans="1:13" x14ac:dyDescent="0.35">
      <c r="A93" s="93"/>
      <c r="B93" s="93"/>
      <c r="C93" s="93"/>
      <c r="D93" s="93"/>
      <c r="E93" s="93"/>
      <c r="F93" s="93"/>
      <c r="G93" s="93"/>
      <c r="H93" s="93"/>
      <c r="I93" s="93"/>
      <c r="J93" s="93"/>
      <c r="K93" s="93"/>
      <c r="L93" s="93"/>
      <c r="M93" s="93"/>
    </row>
    <row r="94" spans="1:13" x14ac:dyDescent="0.35">
      <c r="A94" s="93"/>
      <c r="B94" s="93"/>
      <c r="C94" s="93"/>
      <c r="D94" s="93"/>
      <c r="E94" s="93"/>
      <c r="F94" s="93"/>
      <c r="G94" s="93"/>
      <c r="H94" s="93"/>
      <c r="I94" s="93"/>
      <c r="J94" s="93"/>
      <c r="K94" s="93"/>
      <c r="L94" s="93"/>
      <c r="M94" s="93"/>
    </row>
    <row r="95" spans="1:13" x14ac:dyDescent="0.35">
      <c r="A95" s="93"/>
      <c r="B95" s="93"/>
      <c r="C95" s="93"/>
      <c r="D95" s="93"/>
      <c r="E95" s="93"/>
      <c r="F95" s="93"/>
      <c r="G95" s="93"/>
      <c r="H95" s="93"/>
      <c r="I95" s="93"/>
      <c r="J95" s="93"/>
      <c r="K95" s="93"/>
      <c r="L95" s="93"/>
      <c r="M95" s="93"/>
    </row>
    <row r="96" spans="1:13" x14ac:dyDescent="0.35">
      <c r="A96" s="93"/>
      <c r="B96" s="93"/>
      <c r="C96" s="93"/>
      <c r="D96" s="93"/>
      <c r="E96" s="93"/>
      <c r="F96" s="93"/>
      <c r="G96" s="93"/>
      <c r="H96" s="93"/>
      <c r="I96" s="93"/>
      <c r="J96" s="93"/>
      <c r="K96" s="93"/>
      <c r="L96" s="93"/>
      <c r="M96" s="93"/>
    </row>
    <row r="97" spans="1:13" x14ac:dyDescent="0.35">
      <c r="A97" s="93"/>
      <c r="B97" s="93"/>
      <c r="C97" s="93"/>
      <c r="D97" s="93"/>
      <c r="E97" s="93"/>
      <c r="F97" s="93"/>
      <c r="G97" s="93"/>
      <c r="H97" s="93"/>
      <c r="I97" s="93"/>
      <c r="J97" s="93"/>
      <c r="K97" s="93"/>
      <c r="L97" s="93"/>
      <c r="M97" s="93"/>
    </row>
    <row r="98" spans="1:13" x14ac:dyDescent="0.35">
      <c r="A98" s="93"/>
      <c r="B98" s="93"/>
      <c r="C98" s="93"/>
      <c r="D98" s="93"/>
      <c r="E98" s="93"/>
      <c r="F98" s="93"/>
      <c r="G98" s="93"/>
      <c r="H98" s="93"/>
      <c r="I98" s="93"/>
      <c r="J98" s="93"/>
      <c r="K98" s="93"/>
      <c r="L98" s="93"/>
      <c r="M98" s="93"/>
    </row>
    <row r="99" spans="1:13" x14ac:dyDescent="0.35">
      <c r="A99" s="93"/>
      <c r="B99" s="93"/>
      <c r="C99" s="93"/>
      <c r="D99" s="93"/>
      <c r="E99" s="93"/>
      <c r="F99" s="93"/>
      <c r="G99" s="93"/>
      <c r="H99" s="93"/>
      <c r="I99" s="93"/>
      <c r="J99" s="93"/>
      <c r="K99" s="93"/>
      <c r="L99" s="93"/>
      <c r="M99" s="93"/>
    </row>
    <row r="100" spans="1:13" x14ac:dyDescent="0.35">
      <c r="A100" s="93"/>
      <c r="B100" s="93"/>
      <c r="C100" s="93"/>
      <c r="D100" s="93"/>
      <c r="E100" s="93"/>
      <c r="F100" s="93"/>
      <c r="G100" s="93"/>
      <c r="H100" s="93"/>
      <c r="I100" s="93"/>
      <c r="J100" s="93"/>
      <c r="K100" s="93"/>
      <c r="L100" s="93"/>
      <c r="M100" s="93"/>
    </row>
    <row r="101" spans="1:13" x14ac:dyDescent="0.35">
      <c r="A101" s="93"/>
      <c r="B101" s="93"/>
      <c r="C101" s="93"/>
      <c r="D101" s="93"/>
      <c r="E101" s="93"/>
      <c r="F101" s="93"/>
      <c r="G101" s="93"/>
      <c r="H101" s="93"/>
      <c r="I101" s="93"/>
      <c r="J101" s="93"/>
      <c r="K101" s="93"/>
      <c r="L101" s="93"/>
      <c r="M101" s="93"/>
    </row>
    <row r="102" spans="1:13" x14ac:dyDescent="0.35">
      <c r="A102" s="93"/>
      <c r="B102" s="93"/>
      <c r="C102" s="93"/>
      <c r="D102" s="93"/>
      <c r="E102" s="93"/>
      <c r="F102" s="93"/>
      <c r="G102" s="93"/>
      <c r="H102" s="93"/>
      <c r="I102" s="93"/>
      <c r="J102" s="93"/>
      <c r="K102" s="93"/>
      <c r="L102" s="93"/>
      <c r="M102" s="93"/>
    </row>
    <row r="103" spans="1:13" x14ac:dyDescent="0.35">
      <c r="A103" s="93"/>
      <c r="B103" s="93"/>
      <c r="C103" s="93"/>
      <c r="D103" s="93"/>
      <c r="E103" s="93"/>
      <c r="F103" s="93"/>
      <c r="G103" s="93"/>
      <c r="H103" s="93"/>
      <c r="I103" s="93"/>
      <c r="J103" s="93"/>
      <c r="K103" s="93"/>
      <c r="L103" s="93"/>
      <c r="M103" s="93"/>
    </row>
    <row r="104" spans="1:13" x14ac:dyDescent="0.35">
      <c r="A104" s="93"/>
      <c r="B104" s="93"/>
      <c r="C104" s="93"/>
      <c r="D104" s="93"/>
      <c r="E104" s="93"/>
      <c r="F104" s="93"/>
      <c r="G104" s="93"/>
      <c r="H104" s="93"/>
      <c r="I104" s="93"/>
      <c r="J104" s="93"/>
      <c r="K104" s="93"/>
      <c r="L104" s="93"/>
      <c r="M104" s="93"/>
    </row>
    <row r="105" spans="1:13" x14ac:dyDescent="0.35">
      <c r="A105" s="93"/>
      <c r="B105" s="93"/>
      <c r="C105" s="93"/>
      <c r="D105" s="93"/>
      <c r="E105" s="93"/>
      <c r="F105" s="93"/>
      <c r="G105" s="93"/>
      <c r="H105" s="93"/>
      <c r="I105" s="93"/>
      <c r="J105" s="93"/>
      <c r="K105" s="93"/>
      <c r="L105" s="93"/>
      <c r="M105" s="93"/>
    </row>
    <row r="106" spans="1:13" x14ac:dyDescent="0.35">
      <c r="A106" s="93"/>
      <c r="B106" s="93"/>
      <c r="C106" s="93"/>
      <c r="D106" s="93"/>
      <c r="E106" s="93"/>
      <c r="F106" s="93"/>
      <c r="G106" s="93"/>
      <c r="H106" s="93"/>
      <c r="I106" s="93"/>
      <c r="J106" s="93"/>
      <c r="K106" s="93"/>
      <c r="L106" s="93"/>
      <c r="M106" s="93"/>
    </row>
    <row r="107" spans="1:13" x14ac:dyDescent="0.35">
      <c r="A107" s="93"/>
      <c r="B107" s="93"/>
      <c r="C107" s="93"/>
      <c r="D107" s="93"/>
      <c r="E107" s="93"/>
      <c r="F107" s="93"/>
      <c r="G107" s="93"/>
      <c r="H107" s="93"/>
      <c r="I107" s="93"/>
      <c r="J107" s="93"/>
      <c r="K107" s="93"/>
      <c r="L107" s="93"/>
      <c r="M107" s="93"/>
    </row>
    <row r="108" spans="1:13" x14ac:dyDescent="0.35">
      <c r="A108" s="93"/>
      <c r="B108" s="93"/>
      <c r="C108" s="93"/>
      <c r="D108" s="93"/>
      <c r="E108" s="93"/>
      <c r="F108" s="93"/>
      <c r="G108" s="93"/>
      <c r="H108" s="93"/>
      <c r="I108" s="93"/>
      <c r="J108" s="93"/>
      <c r="K108" s="93"/>
      <c r="L108" s="93"/>
      <c r="M108" s="93"/>
    </row>
    <row r="109" spans="1:13" x14ac:dyDescent="0.35">
      <c r="A109" s="93"/>
      <c r="B109" s="93"/>
      <c r="C109" s="93"/>
      <c r="D109" s="93"/>
      <c r="E109" s="93"/>
      <c r="F109" s="93"/>
      <c r="G109" s="93"/>
      <c r="H109" s="93"/>
      <c r="I109" s="93"/>
      <c r="J109" s="93"/>
      <c r="K109" s="93"/>
      <c r="L109" s="93"/>
      <c r="M109" s="93"/>
    </row>
    <row r="110" spans="1:13" x14ac:dyDescent="0.35">
      <c r="A110" s="93"/>
      <c r="B110" s="93"/>
      <c r="C110" s="93"/>
      <c r="D110" s="93"/>
      <c r="E110" s="93"/>
      <c r="F110" s="93"/>
      <c r="G110" s="93"/>
      <c r="H110" s="93"/>
      <c r="I110" s="93"/>
      <c r="J110" s="93"/>
      <c r="K110" s="93"/>
      <c r="L110" s="93"/>
      <c r="M110" s="93"/>
    </row>
    <row r="111" spans="1:13" x14ac:dyDescent="0.35">
      <c r="A111" s="93"/>
      <c r="B111" s="93"/>
      <c r="C111" s="93"/>
      <c r="D111" s="93"/>
      <c r="E111" s="93"/>
      <c r="F111" s="93"/>
      <c r="G111" s="93"/>
      <c r="H111" s="93"/>
      <c r="I111" s="93"/>
      <c r="J111" s="93"/>
      <c r="K111" s="93"/>
      <c r="L111" s="93"/>
      <c r="M111" s="93"/>
    </row>
    <row r="112" spans="1:13" x14ac:dyDescent="0.35">
      <c r="A112" s="93"/>
      <c r="B112" s="93"/>
      <c r="C112" s="93"/>
      <c r="D112" s="93"/>
      <c r="E112" s="93"/>
      <c r="F112" s="93"/>
      <c r="G112" s="93"/>
      <c r="H112" s="93"/>
      <c r="I112" s="93"/>
      <c r="J112" s="93"/>
      <c r="K112" s="93"/>
      <c r="L112" s="93"/>
      <c r="M112" s="93"/>
    </row>
    <row r="113" spans="1:13" x14ac:dyDescent="0.35">
      <c r="A113" s="93"/>
      <c r="B113" s="93"/>
      <c r="C113" s="93"/>
      <c r="D113" s="93"/>
      <c r="E113" s="93"/>
      <c r="F113" s="93"/>
      <c r="G113" s="93"/>
      <c r="H113" s="93"/>
      <c r="I113" s="93"/>
      <c r="J113" s="93"/>
      <c r="K113" s="93"/>
      <c r="L113" s="93"/>
      <c r="M113" s="93"/>
    </row>
    <row r="114" spans="1:13" x14ac:dyDescent="0.35">
      <c r="A114" s="93"/>
      <c r="B114" s="93"/>
      <c r="J114" s="93"/>
      <c r="K114" s="93"/>
      <c r="L114" s="93"/>
      <c r="M114" s="93"/>
    </row>
    <row r="115" spans="1:13" x14ac:dyDescent="0.35">
      <c r="A115" s="93"/>
      <c r="B115" s="93"/>
      <c r="J115" s="93"/>
      <c r="K115" s="93"/>
      <c r="L115" s="93"/>
      <c r="M115" s="93"/>
    </row>
    <row r="116" spans="1:13" x14ac:dyDescent="0.35">
      <c r="A116" s="93"/>
      <c r="B116" s="93"/>
      <c r="J116" s="93"/>
      <c r="K116" s="93"/>
      <c r="L116" s="93"/>
      <c r="M116" s="93"/>
    </row>
    <row r="117" spans="1:13" x14ac:dyDescent="0.35">
      <c r="A117" s="93"/>
      <c r="B117" s="93"/>
      <c r="J117" s="93"/>
      <c r="K117" s="93"/>
      <c r="L117" s="93"/>
      <c r="M117" s="93"/>
    </row>
    <row r="118" spans="1:13" x14ac:dyDescent="0.35">
      <c r="A118" s="93"/>
      <c r="B118" s="93"/>
      <c r="J118" s="93"/>
      <c r="K118" s="93"/>
      <c r="L118" s="93"/>
      <c r="M118" s="93"/>
    </row>
    <row r="119" spans="1:13" x14ac:dyDescent="0.35">
      <c r="A119" s="93"/>
      <c r="B119" s="93"/>
      <c r="J119" s="93"/>
      <c r="K119" s="93"/>
      <c r="L119" s="93"/>
      <c r="M119" s="93"/>
    </row>
    <row r="120" spans="1:13" x14ac:dyDescent="0.35">
      <c r="A120" s="93"/>
      <c r="B120" s="93"/>
      <c r="J120" s="93"/>
      <c r="K120" s="93"/>
      <c r="L120" s="93"/>
      <c r="M120" s="93"/>
    </row>
    <row r="121" spans="1:13" x14ac:dyDescent="0.35">
      <c r="A121" s="93"/>
      <c r="B121" s="93"/>
      <c r="J121" s="93"/>
      <c r="K121" s="93"/>
      <c r="L121" s="93"/>
      <c r="M121" s="93"/>
    </row>
    <row r="122" spans="1:13" x14ac:dyDescent="0.35">
      <c r="A122" s="93"/>
      <c r="B122" s="93"/>
      <c r="J122" s="93"/>
      <c r="K122" s="93"/>
      <c r="L122" s="93"/>
      <c r="M122" s="93"/>
    </row>
    <row r="123" spans="1:13" x14ac:dyDescent="0.35">
      <c r="B123" s="93"/>
      <c r="L123" s="93"/>
    </row>
  </sheetData>
  <mergeCells count="70">
    <mergeCell ref="C3:K3"/>
    <mergeCell ref="C4:K4"/>
    <mergeCell ref="D7:E7"/>
    <mergeCell ref="H7:I7"/>
    <mergeCell ref="H12:I12"/>
    <mergeCell ref="H10:I10"/>
    <mergeCell ref="H8:I8"/>
    <mergeCell ref="F7:G7"/>
    <mergeCell ref="F8:G8"/>
    <mergeCell ref="F10:G10"/>
    <mergeCell ref="F12:G12"/>
    <mergeCell ref="H9:I9"/>
    <mergeCell ref="F9:G9"/>
    <mergeCell ref="D8:E9"/>
    <mergeCell ref="D10:E10"/>
    <mergeCell ref="F27:G27"/>
    <mergeCell ref="F26:G26"/>
    <mergeCell ref="F28:G28"/>
    <mergeCell ref="C34:J34"/>
    <mergeCell ref="D35:K42"/>
    <mergeCell ref="D26:E26"/>
    <mergeCell ref="D27:E27"/>
    <mergeCell ref="F25:G25"/>
    <mergeCell ref="D20:K23"/>
    <mergeCell ref="D25:E25"/>
    <mergeCell ref="H25:I25"/>
    <mergeCell ref="D11:E12"/>
    <mergeCell ref="F11:G11"/>
    <mergeCell ref="H11:I11"/>
    <mergeCell ref="C19:J19"/>
    <mergeCell ref="E16:J16"/>
    <mergeCell ref="E17:J17"/>
    <mergeCell ref="D15:K15"/>
    <mergeCell ref="I62:K62"/>
    <mergeCell ref="H47:I47"/>
    <mergeCell ref="I57:K57"/>
    <mergeCell ref="I58:K58"/>
    <mergeCell ref="I59:K59"/>
    <mergeCell ref="I60:K60"/>
    <mergeCell ref="I61:K61"/>
    <mergeCell ref="E52:J52"/>
    <mergeCell ref="D47:E47"/>
    <mergeCell ref="H48:I48"/>
    <mergeCell ref="E51:J51"/>
    <mergeCell ref="C54:E54"/>
    <mergeCell ref="F48:G48"/>
    <mergeCell ref="D45:E45"/>
    <mergeCell ref="D48:E48"/>
    <mergeCell ref="H45:I45"/>
    <mergeCell ref="E31:J31"/>
    <mergeCell ref="E32:J32"/>
    <mergeCell ref="D46:E46"/>
    <mergeCell ref="H46:I46"/>
    <mergeCell ref="F45:G45"/>
    <mergeCell ref="D63:F63"/>
    <mergeCell ref="D64:F64"/>
    <mergeCell ref="C5:K5"/>
    <mergeCell ref="D58:F58"/>
    <mergeCell ref="D59:F59"/>
    <mergeCell ref="D60:F60"/>
    <mergeCell ref="D61:F61"/>
    <mergeCell ref="D62:F62"/>
    <mergeCell ref="D28:E28"/>
    <mergeCell ref="H26:I26"/>
    <mergeCell ref="H27:I27"/>
    <mergeCell ref="H28:I28"/>
    <mergeCell ref="D57:F57"/>
    <mergeCell ref="C46:C49"/>
    <mergeCell ref="F46:G46"/>
    <mergeCell ref="F47:G47"/>
  </mergeCells>
  <dataValidations count="6">
    <dataValidation type="list" allowBlank="1" showInputMessage="1" showErrorMessage="1" sqref="F27:G28 F47:G48 G10 F10:F11 F12:G12" xr:uid="{00000000-0002-0000-0700-000000000000}">
      <formula1>"Outcome 1, Outcome 2, Outcome 3, Outcome 4, Outcome 5, Outcome 6, Outcome 7, Outcome 8"</formula1>
    </dataValidation>
    <dataValidation allowBlank="1" showInputMessage="1" showErrorMessage="1" prompt="Report on the progress at output level and explain how it relates to the key milestone (outcome/project component)" sqref="J7 J25 J45" xr:uid="{00000000-0002-0000-0700-000001000000}"/>
    <dataValidation allowBlank="1" showInputMessage="1" showErrorMessage="1" prompt="Refers to the progress expected to be reached at project finalization. " sqref="H7:I7 H25:I25 H45:I45" xr:uid="{00000000-0002-0000-0700-000002000000}"/>
    <dataValidation allowBlank="1" showInputMessage="1" showErrorMessage="1" prompt="Please use the drop-down menu to fill this section" sqref="F7:G7 F25:G25 F45:G45" xr:uid="{00000000-0002-0000-0700-000003000000}"/>
    <dataValidation allowBlank="1" showInputMessage="1" showErrorMessage="1" prompt="Report the project components/outcomes as in the project document " sqref="D7:E7 D25:E25 D45:E45" xr:uid="{00000000-0002-0000-0700-000004000000}"/>
    <dataValidation type="list" allowBlank="1" showInputMessage="1" showErrorMessage="1" prompt="Please use drop down menu to enter data " sqref="F46:G46 F26:G26 F8:F9" xr:uid="{00000000-0002-0000-0700-000005000000}">
      <formula1>"Outcome 1, Outcome 2, Outcome 3, Outcome 4, Outcome 5, Outcome 6, Outcome 7, Outcome 8"</formula1>
    </dataValidation>
  </dataValidations>
  <hyperlinks>
    <hyperlink ref="E17" r:id="rId1" xr:uid="{00000000-0004-0000-0700-000000000000}"/>
  </hyperlinks>
  <pageMargins left="0.2" right="0.21" top="0.17" bottom="0.17" header="0.17" footer="0.17"/>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33"/>
  <sheetViews>
    <sheetView topLeftCell="A23" workbookViewId="0">
      <selection activeCell="D30" sqref="D30:E30"/>
    </sheetView>
  </sheetViews>
  <sheetFormatPr defaultColWidth="8.7265625" defaultRowHeight="14.5" x14ac:dyDescent="0.35"/>
  <cols>
    <col min="1" max="1" width="1.453125" customWidth="1"/>
    <col min="2" max="2" width="1.7265625" customWidth="1"/>
    <col min="3" max="3" width="13.453125" customWidth="1"/>
    <col min="4" max="4" width="11.453125" customWidth="1"/>
    <col min="5" max="5" width="12.7265625" customWidth="1"/>
    <col min="6" max="6" width="17.26953125" customWidth="1"/>
    <col min="7" max="7" width="22.1796875" customWidth="1"/>
    <col min="8" max="8" width="19.26953125" customWidth="1"/>
    <col min="9" max="10" width="1.7265625" customWidth="1"/>
  </cols>
  <sheetData>
    <row r="1" spans="2:9" ht="15" thickBot="1" x14ac:dyDescent="0.4"/>
    <row r="2" spans="2:9" ht="15" thickBot="1" x14ac:dyDescent="0.4">
      <c r="B2" s="35"/>
      <c r="C2" s="36"/>
      <c r="D2" s="37"/>
      <c r="E2" s="37"/>
      <c r="F2" s="37"/>
      <c r="G2" s="37"/>
      <c r="H2" s="37"/>
      <c r="I2" s="38"/>
    </row>
    <row r="3" spans="2:9" ht="20.5" thickBot="1" x14ac:dyDescent="0.45">
      <c r="B3" s="86"/>
      <c r="C3" s="519" t="s">
        <v>234</v>
      </c>
      <c r="D3" s="738"/>
      <c r="E3" s="738"/>
      <c r="F3" s="738"/>
      <c r="G3" s="738"/>
      <c r="H3" s="739"/>
      <c r="I3" s="88"/>
    </row>
    <row r="4" spans="2:9" x14ac:dyDescent="0.35">
      <c r="B4" s="39"/>
      <c r="C4" s="740" t="s">
        <v>235</v>
      </c>
      <c r="D4" s="740"/>
      <c r="E4" s="740"/>
      <c r="F4" s="740"/>
      <c r="G4" s="740"/>
      <c r="H4" s="740"/>
      <c r="I4" s="40"/>
    </row>
    <row r="5" spans="2:9" x14ac:dyDescent="0.35">
      <c r="B5" s="39"/>
      <c r="C5" s="696"/>
      <c r="D5" s="696"/>
      <c r="E5" s="696"/>
      <c r="F5" s="696"/>
      <c r="G5" s="696"/>
      <c r="H5" s="696"/>
      <c r="I5" s="40"/>
    </row>
    <row r="6" spans="2:9" ht="46.15" customHeight="1" thickBot="1" x14ac:dyDescent="0.4">
      <c r="B6" s="39"/>
      <c r="C6" s="745" t="s">
        <v>236</v>
      </c>
      <c r="D6" s="745"/>
      <c r="E6" s="42"/>
      <c r="F6" s="42"/>
      <c r="G6" s="42"/>
      <c r="H6" s="42"/>
      <c r="I6" s="40"/>
    </row>
    <row r="7" spans="2:9" ht="30" customHeight="1" thickBot="1" x14ac:dyDescent="0.4">
      <c r="B7" s="39"/>
      <c r="C7" s="161" t="s">
        <v>233</v>
      </c>
      <c r="D7" s="741" t="s">
        <v>232</v>
      </c>
      <c r="E7" s="742"/>
      <c r="F7" s="94" t="s">
        <v>231</v>
      </c>
      <c r="G7" s="95" t="s">
        <v>260</v>
      </c>
      <c r="H7" s="94" t="s">
        <v>266</v>
      </c>
      <c r="I7" s="40"/>
    </row>
    <row r="8" spans="2:9" ht="45" customHeight="1" x14ac:dyDescent="0.35">
      <c r="B8" s="44"/>
      <c r="C8" s="746" t="s">
        <v>965</v>
      </c>
      <c r="D8" s="743" t="s">
        <v>966</v>
      </c>
      <c r="E8" s="744"/>
      <c r="F8" s="423" t="s">
        <v>967</v>
      </c>
      <c r="G8" s="423">
        <v>0</v>
      </c>
      <c r="H8" s="428" t="s">
        <v>990</v>
      </c>
      <c r="I8" s="45"/>
    </row>
    <row r="9" spans="2:9" ht="61.5" customHeight="1" x14ac:dyDescent="0.35">
      <c r="B9" s="44"/>
      <c r="C9" s="747"/>
      <c r="D9" s="743" t="s">
        <v>968</v>
      </c>
      <c r="E9" s="744"/>
      <c r="F9" s="424">
        <v>0</v>
      </c>
      <c r="G9" s="429" t="s">
        <v>991</v>
      </c>
      <c r="H9" s="424" t="s">
        <v>992</v>
      </c>
      <c r="I9" s="45"/>
    </row>
    <row r="10" spans="2:9" ht="54.75" customHeight="1" x14ac:dyDescent="0.35">
      <c r="B10" s="44"/>
      <c r="C10" s="747"/>
      <c r="D10" s="748" t="s">
        <v>969</v>
      </c>
      <c r="E10" s="749"/>
      <c r="F10" s="490">
        <v>0</v>
      </c>
      <c r="G10" s="430">
        <v>0</v>
      </c>
      <c r="H10" s="491" t="s">
        <v>994</v>
      </c>
      <c r="I10" s="45"/>
    </row>
    <row r="11" spans="2:9" ht="66" customHeight="1" x14ac:dyDescent="0.35">
      <c r="B11" s="44"/>
      <c r="C11" s="750" t="s">
        <v>970</v>
      </c>
      <c r="D11" s="743" t="s">
        <v>971</v>
      </c>
      <c r="E11" s="744"/>
      <c r="F11" s="424">
        <v>0</v>
      </c>
      <c r="G11" s="430">
        <v>0</v>
      </c>
      <c r="H11" s="424" t="s">
        <v>993</v>
      </c>
      <c r="I11" s="45"/>
    </row>
    <row r="12" spans="2:9" ht="54.75" customHeight="1" x14ac:dyDescent="0.35">
      <c r="B12" s="44"/>
      <c r="C12" s="747"/>
      <c r="D12" s="743" t="s">
        <v>933</v>
      </c>
      <c r="E12" s="744"/>
      <c r="F12" s="424">
        <v>0</v>
      </c>
      <c r="G12" s="424">
        <v>0</v>
      </c>
      <c r="H12" s="424" t="s">
        <v>995</v>
      </c>
      <c r="I12" s="45"/>
    </row>
    <row r="13" spans="2:9" ht="42.75" customHeight="1" x14ac:dyDescent="0.35">
      <c r="B13" s="44"/>
      <c r="C13" s="751"/>
      <c r="D13" s="743" t="s">
        <v>972</v>
      </c>
      <c r="E13" s="744"/>
      <c r="F13" s="424">
        <v>0</v>
      </c>
      <c r="G13" s="427">
        <v>0</v>
      </c>
      <c r="H13" s="424" t="s">
        <v>996</v>
      </c>
      <c r="I13" s="45"/>
    </row>
    <row r="14" spans="2:9" ht="35.25" customHeight="1" x14ac:dyDescent="0.35">
      <c r="B14" s="44"/>
      <c r="C14" s="99" t="s">
        <v>974</v>
      </c>
      <c r="D14" s="743" t="s">
        <v>973</v>
      </c>
      <c r="E14" s="744"/>
      <c r="F14" s="424">
        <v>0</v>
      </c>
      <c r="G14" s="427">
        <v>2</v>
      </c>
      <c r="H14" s="424">
        <v>3</v>
      </c>
      <c r="I14" s="45"/>
    </row>
    <row r="15" spans="2:9" ht="15" customHeight="1" x14ac:dyDescent="0.35">
      <c r="B15" s="44"/>
      <c r="C15" s="99"/>
      <c r="D15" s="743" t="s">
        <v>975</v>
      </c>
      <c r="E15" s="744"/>
      <c r="F15" s="424">
        <v>0</v>
      </c>
      <c r="G15" s="427">
        <v>20</v>
      </c>
      <c r="H15" s="424">
        <v>60</v>
      </c>
      <c r="I15" s="45"/>
    </row>
    <row r="16" spans="2:9" ht="15" customHeight="1" x14ac:dyDescent="0.35">
      <c r="B16" s="44"/>
      <c r="C16" s="99"/>
      <c r="D16" s="743" t="s">
        <v>976</v>
      </c>
      <c r="E16" s="744"/>
      <c r="F16" s="424">
        <v>0</v>
      </c>
      <c r="G16" s="427">
        <v>500</v>
      </c>
      <c r="H16" s="424">
        <v>500</v>
      </c>
      <c r="I16" s="45"/>
    </row>
    <row r="17" spans="2:9" ht="15" customHeight="1" x14ac:dyDescent="0.35">
      <c r="B17" s="44"/>
      <c r="C17" s="99"/>
      <c r="D17" s="743" t="s">
        <v>977</v>
      </c>
      <c r="E17" s="744"/>
      <c r="F17" s="424">
        <v>0</v>
      </c>
      <c r="G17" s="427">
        <v>1500</v>
      </c>
      <c r="H17" s="424">
        <v>2000</v>
      </c>
      <c r="I17" s="45"/>
    </row>
    <row r="18" spans="2:9" ht="66" customHeight="1" x14ac:dyDescent="0.35">
      <c r="B18" s="44"/>
      <c r="C18" s="99"/>
      <c r="D18" s="743" t="s">
        <v>978</v>
      </c>
      <c r="E18" s="744"/>
      <c r="F18" s="424">
        <v>0</v>
      </c>
      <c r="G18" s="427">
        <v>0</v>
      </c>
      <c r="H18" s="424">
        <v>12</v>
      </c>
      <c r="I18" s="45"/>
    </row>
    <row r="19" spans="2:9" ht="66.75" customHeight="1" x14ac:dyDescent="0.35">
      <c r="B19" s="44"/>
      <c r="C19" s="99"/>
      <c r="D19" s="743" t="s">
        <v>979</v>
      </c>
      <c r="E19" s="744"/>
      <c r="F19" s="424">
        <v>0</v>
      </c>
      <c r="G19" s="427">
        <v>0</v>
      </c>
      <c r="H19" s="424">
        <v>12</v>
      </c>
      <c r="I19" s="45"/>
    </row>
    <row r="20" spans="2:9" ht="27.75" customHeight="1" x14ac:dyDescent="0.35">
      <c r="B20" s="44"/>
      <c r="C20" s="99"/>
      <c r="D20" s="743" t="s">
        <v>980</v>
      </c>
      <c r="E20" s="744"/>
      <c r="F20" s="424">
        <v>0</v>
      </c>
      <c r="G20" s="427" t="s">
        <v>997</v>
      </c>
      <c r="H20" s="424" t="s">
        <v>998</v>
      </c>
      <c r="I20" s="45"/>
    </row>
    <row r="21" spans="2:9" ht="30" customHeight="1" x14ac:dyDescent="0.35">
      <c r="B21" s="44"/>
      <c r="C21" s="99"/>
      <c r="D21" s="743" t="s">
        <v>981</v>
      </c>
      <c r="E21" s="744"/>
      <c r="F21" s="424">
        <v>0</v>
      </c>
      <c r="G21" s="427" t="s">
        <v>999</v>
      </c>
      <c r="H21" s="424" t="s">
        <v>1000</v>
      </c>
      <c r="I21" s="45"/>
    </row>
    <row r="22" spans="2:9" ht="30" customHeight="1" x14ac:dyDescent="0.35">
      <c r="B22" s="44"/>
      <c r="C22" s="99"/>
      <c r="D22" s="743" t="s">
        <v>938</v>
      </c>
      <c r="E22" s="744"/>
      <c r="F22" s="424">
        <v>0</v>
      </c>
      <c r="G22" s="427">
        <v>18</v>
      </c>
      <c r="H22" s="424">
        <v>18</v>
      </c>
      <c r="I22" s="45"/>
    </row>
    <row r="23" spans="2:9" ht="50.25" customHeight="1" x14ac:dyDescent="0.35">
      <c r="B23" s="44"/>
      <c r="C23" s="99"/>
      <c r="D23" s="748" t="s">
        <v>940</v>
      </c>
      <c r="E23" s="749"/>
      <c r="F23" s="491">
        <v>0</v>
      </c>
      <c r="G23" s="492">
        <v>0</v>
      </c>
      <c r="H23" s="491">
        <v>30</v>
      </c>
      <c r="I23" s="45"/>
    </row>
    <row r="24" spans="2:9" ht="21.75" customHeight="1" x14ac:dyDescent="0.35">
      <c r="B24" s="44"/>
      <c r="C24" s="99"/>
      <c r="D24" s="743" t="s">
        <v>982</v>
      </c>
      <c r="E24" s="744"/>
      <c r="F24" s="424">
        <v>0</v>
      </c>
      <c r="G24" s="427">
        <v>0</v>
      </c>
      <c r="H24" s="424">
        <v>2</v>
      </c>
      <c r="I24" s="45"/>
    </row>
    <row r="25" spans="2:9" ht="33.75" customHeight="1" x14ac:dyDescent="0.35">
      <c r="B25" s="44"/>
      <c r="C25" s="99"/>
      <c r="D25" s="743" t="s">
        <v>983</v>
      </c>
      <c r="E25" s="744"/>
      <c r="F25" s="424">
        <v>0</v>
      </c>
      <c r="G25" s="427">
        <v>0</v>
      </c>
      <c r="H25" s="424">
        <v>3</v>
      </c>
      <c r="I25" s="45"/>
    </row>
    <row r="26" spans="2:9" ht="27" customHeight="1" x14ac:dyDescent="0.35">
      <c r="B26" s="44"/>
      <c r="C26" s="99"/>
      <c r="D26" s="743" t="s">
        <v>984</v>
      </c>
      <c r="E26" s="744"/>
      <c r="F26" s="424">
        <v>0</v>
      </c>
      <c r="G26" s="427">
        <v>0</v>
      </c>
      <c r="H26" s="424">
        <v>1</v>
      </c>
      <c r="I26" s="45"/>
    </row>
    <row r="27" spans="2:9" ht="24.75" customHeight="1" x14ac:dyDescent="0.35">
      <c r="B27" s="44"/>
      <c r="C27" s="99"/>
      <c r="D27" s="743" t="s">
        <v>985</v>
      </c>
      <c r="E27" s="744"/>
      <c r="F27" s="424">
        <v>0</v>
      </c>
      <c r="G27" s="427">
        <v>0</v>
      </c>
      <c r="H27" s="424">
        <v>2</v>
      </c>
      <c r="I27" s="45"/>
    </row>
    <row r="28" spans="2:9" ht="39" customHeight="1" x14ac:dyDescent="0.35">
      <c r="B28" s="44"/>
      <c r="C28" s="99"/>
      <c r="D28" s="743" t="s">
        <v>986</v>
      </c>
      <c r="E28" s="744"/>
      <c r="F28" s="424">
        <v>0</v>
      </c>
      <c r="G28" s="427">
        <v>0</v>
      </c>
      <c r="H28" s="424">
        <v>1</v>
      </c>
      <c r="I28" s="45"/>
    </row>
    <row r="29" spans="2:9" ht="53.25" customHeight="1" x14ac:dyDescent="0.35">
      <c r="B29" s="44"/>
      <c r="C29" s="99"/>
      <c r="D29" s="743" t="s">
        <v>987</v>
      </c>
      <c r="E29" s="744"/>
      <c r="F29" s="424">
        <v>0</v>
      </c>
      <c r="G29" s="427">
        <v>0</v>
      </c>
      <c r="H29" s="424">
        <v>6</v>
      </c>
      <c r="I29" s="45"/>
    </row>
    <row r="30" spans="2:9" ht="29.25" customHeight="1" x14ac:dyDescent="0.35">
      <c r="B30" s="44"/>
      <c r="C30" s="99"/>
      <c r="D30" s="748" t="s">
        <v>988</v>
      </c>
      <c r="E30" s="749"/>
      <c r="F30" s="491">
        <v>0</v>
      </c>
      <c r="G30" s="492">
        <v>0</v>
      </c>
      <c r="H30" s="491"/>
      <c r="I30" s="45"/>
    </row>
    <row r="31" spans="2:9" ht="64.5" customHeight="1" x14ac:dyDescent="0.35">
      <c r="B31" s="44"/>
      <c r="C31" s="99"/>
      <c r="D31" s="748" t="s">
        <v>943</v>
      </c>
      <c r="E31" s="749"/>
      <c r="F31" s="424">
        <v>0</v>
      </c>
      <c r="G31" s="427">
        <v>100</v>
      </c>
      <c r="H31" s="424">
        <v>410</v>
      </c>
      <c r="I31" s="45"/>
    </row>
    <row r="32" spans="2:9" ht="27.75" customHeight="1" thickBot="1" x14ac:dyDescent="0.4">
      <c r="B32" s="44"/>
      <c r="C32" s="99"/>
      <c r="D32" s="752" t="s">
        <v>989</v>
      </c>
      <c r="E32" s="753"/>
      <c r="F32" s="426">
        <v>0</v>
      </c>
      <c r="G32" s="427">
        <v>0</v>
      </c>
      <c r="H32" s="424">
        <v>1</v>
      </c>
      <c r="I32" s="45"/>
    </row>
    <row r="33" spans="2:9" ht="15" thickBot="1" x14ac:dyDescent="0.4">
      <c r="B33" s="96"/>
      <c r="C33" s="425"/>
      <c r="D33" s="97"/>
      <c r="E33" s="97"/>
      <c r="F33" s="97"/>
      <c r="G33" s="425"/>
      <c r="H33" s="425"/>
      <c r="I33" s="98"/>
    </row>
  </sheetData>
  <mergeCells count="32">
    <mergeCell ref="C11:C13"/>
    <mergeCell ref="D29:E29"/>
    <mergeCell ref="D30:E30"/>
    <mergeCell ref="D32:E32"/>
    <mergeCell ref="D22:E22"/>
    <mergeCell ref="D20:E20"/>
    <mergeCell ref="D11:E11"/>
    <mergeCell ref="D12:E12"/>
    <mergeCell ref="D14:E14"/>
    <mergeCell ref="D15:E15"/>
    <mergeCell ref="D17:E17"/>
    <mergeCell ref="D26:E26"/>
    <mergeCell ref="D27:E27"/>
    <mergeCell ref="D28:E28"/>
    <mergeCell ref="D31:E31"/>
    <mergeCell ref="D25:E25"/>
    <mergeCell ref="D19:E19"/>
    <mergeCell ref="D13:E13"/>
    <mergeCell ref="D23:E23"/>
    <mergeCell ref="D24:E24"/>
    <mergeCell ref="D18:E18"/>
    <mergeCell ref="D16:E16"/>
    <mergeCell ref="D21:E21"/>
    <mergeCell ref="C3:H3"/>
    <mergeCell ref="C4:H4"/>
    <mergeCell ref="C5:H5"/>
    <mergeCell ref="D7:E7"/>
    <mergeCell ref="D8:E8"/>
    <mergeCell ref="C6:D6"/>
    <mergeCell ref="C8:C10"/>
    <mergeCell ref="D9:E9"/>
    <mergeCell ref="D10:E10"/>
  </mergeCells>
  <pageMargins left="0.25" right="0.25" top="0.17" bottom="0.17" header="0.17" footer="0.17"/>
  <pageSetup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B1:E41"/>
  <sheetViews>
    <sheetView topLeftCell="B12" zoomScale="90" zoomScaleNormal="90" workbookViewId="0">
      <selection activeCell="D8" sqref="D8"/>
    </sheetView>
  </sheetViews>
  <sheetFormatPr defaultColWidth="8.7265625" defaultRowHeight="14.5" x14ac:dyDescent="0.35"/>
  <cols>
    <col min="1" max="1" width="1.26953125" customWidth="1"/>
    <col min="2" max="2" width="2" customWidth="1"/>
    <col min="3" max="3" width="45.26953125" customWidth="1"/>
    <col min="4" max="4" width="63.1796875" customWidth="1"/>
    <col min="5" max="5" width="2.453125" customWidth="1"/>
    <col min="6" max="6" width="1.453125" customWidth="1"/>
  </cols>
  <sheetData>
    <row r="1" spans="2:5" ht="15" thickBot="1" x14ac:dyDescent="0.4"/>
    <row r="2" spans="2:5" ht="15" thickBot="1" x14ac:dyDescent="0.4">
      <c r="B2" s="115"/>
      <c r="C2" s="61"/>
      <c r="D2" s="61"/>
      <c r="E2" s="62"/>
    </row>
    <row r="3" spans="2:5" ht="18" thickBot="1" x14ac:dyDescent="0.4">
      <c r="B3" s="116"/>
      <c r="C3" s="756" t="s">
        <v>246</v>
      </c>
      <c r="D3" s="757"/>
      <c r="E3" s="117"/>
    </row>
    <row r="4" spans="2:5" x14ac:dyDescent="0.35">
      <c r="B4" s="116"/>
      <c r="C4" s="118"/>
      <c r="D4" s="118"/>
      <c r="E4" s="117"/>
    </row>
    <row r="5" spans="2:5" ht="15" thickBot="1" x14ac:dyDescent="0.4">
      <c r="B5" s="116"/>
      <c r="C5" s="119" t="s">
        <v>275</v>
      </c>
      <c r="D5" s="118"/>
      <c r="E5" s="117"/>
    </row>
    <row r="6" spans="2:5" ht="15" thickBot="1" x14ac:dyDescent="0.4">
      <c r="B6" s="116"/>
      <c r="C6" s="129" t="s">
        <v>247</v>
      </c>
      <c r="D6" s="130" t="s">
        <v>248</v>
      </c>
      <c r="E6" s="117"/>
    </row>
    <row r="7" spans="2:5" ht="190.5" customHeight="1" thickBot="1" x14ac:dyDescent="0.4">
      <c r="B7" s="116"/>
      <c r="C7" s="120" t="s">
        <v>279</v>
      </c>
      <c r="D7" s="121" t="s">
        <v>1053</v>
      </c>
      <c r="E7" s="117"/>
    </row>
    <row r="8" spans="2:5" ht="211.5" customHeight="1" thickBot="1" x14ac:dyDescent="0.4">
      <c r="B8" s="116"/>
      <c r="C8" s="122" t="s">
        <v>280</v>
      </c>
      <c r="D8" s="123" t="s">
        <v>1050</v>
      </c>
      <c r="E8" s="117"/>
    </row>
    <row r="9" spans="2:5" ht="76.5" customHeight="1" thickBot="1" x14ac:dyDescent="0.4">
      <c r="B9" s="116"/>
      <c r="C9" s="395" t="s">
        <v>718</v>
      </c>
      <c r="D9" s="125" t="s">
        <v>1051</v>
      </c>
      <c r="E9" s="117"/>
    </row>
    <row r="10" spans="2:5" ht="47.25" customHeight="1" thickBot="1" x14ac:dyDescent="0.4">
      <c r="B10" s="116"/>
      <c r="C10" s="352" t="s">
        <v>711</v>
      </c>
      <c r="D10" s="121" t="s">
        <v>1009</v>
      </c>
      <c r="E10" s="117"/>
    </row>
    <row r="11" spans="2:5" ht="291" customHeight="1" thickBot="1" x14ac:dyDescent="0.4">
      <c r="B11" s="116"/>
      <c r="C11" s="120" t="s">
        <v>712</v>
      </c>
      <c r="D11" s="121" t="s">
        <v>1052</v>
      </c>
      <c r="E11" s="117"/>
    </row>
    <row r="12" spans="2:5" ht="40.15" customHeight="1" x14ac:dyDescent="0.35">
      <c r="B12" s="116"/>
      <c r="C12" s="755" t="s">
        <v>719</v>
      </c>
      <c r="D12" s="755"/>
      <c r="E12" s="117"/>
    </row>
    <row r="13" spans="2:5" x14ac:dyDescent="0.35">
      <c r="B13" s="116"/>
      <c r="C13" s="118"/>
      <c r="D13" s="118"/>
      <c r="E13" s="117"/>
    </row>
    <row r="14" spans="2:5" ht="15" thickBot="1" x14ac:dyDescent="0.4">
      <c r="B14" s="116"/>
      <c r="C14" s="758" t="s">
        <v>276</v>
      </c>
      <c r="D14" s="758"/>
      <c r="E14" s="117"/>
    </row>
    <row r="15" spans="2:5" ht="15" thickBot="1" x14ac:dyDescent="0.4">
      <c r="B15" s="116"/>
      <c r="C15" s="131" t="s">
        <v>249</v>
      </c>
      <c r="D15" s="131" t="s">
        <v>248</v>
      </c>
      <c r="E15" s="117"/>
    </row>
    <row r="16" spans="2:5" ht="15" thickBot="1" x14ac:dyDescent="0.4">
      <c r="B16" s="116"/>
      <c r="C16" s="754" t="s">
        <v>277</v>
      </c>
      <c r="D16" s="754"/>
      <c r="E16" s="117"/>
    </row>
    <row r="17" spans="2:5" ht="78.75" customHeight="1" thickBot="1" x14ac:dyDescent="0.4">
      <c r="B17" s="116"/>
      <c r="C17" s="124" t="s">
        <v>281</v>
      </c>
      <c r="D17" s="126"/>
      <c r="E17" s="117"/>
    </row>
    <row r="18" spans="2:5" ht="65.25" customHeight="1" thickBot="1" x14ac:dyDescent="0.4">
      <c r="B18" s="116"/>
      <c r="C18" s="124" t="s">
        <v>282</v>
      </c>
      <c r="D18" s="126"/>
      <c r="E18" s="117"/>
    </row>
    <row r="19" spans="2:5" ht="15" thickBot="1" x14ac:dyDescent="0.4">
      <c r="B19" s="116"/>
      <c r="C19" s="759" t="s">
        <v>622</v>
      </c>
      <c r="D19" s="759"/>
      <c r="E19" s="117"/>
    </row>
    <row r="20" spans="2:5" ht="85.5" customHeight="1" thickBot="1" x14ac:dyDescent="0.4">
      <c r="B20" s="116"/>
      <c r="C20" s="244" t="s">
        <v>620</v>
      </c>
      <c r="D20" s="243"/>
      <c r="E20" s="117"/>
    </row>
    <row r="21" spans="2:5" ht="126" customHeight="1" thickBot="1" x14ac:dyDescent="0.4">
      <c r="B21" s="116"/>
      <c r="C21" s="244" t="s">
        <v>621</v>
      </c>
      <c r="D21" s="243"/>
      <c r="E21" s="117"/>
    </row>
    <row r="22" spans="2:5" ht="15" thickBot="1" x14ac:dyDescent="0.4">
      <c r="B22" s="116"/>
      <c r="C22" s="754" t="s">
        <v>278</v>
      </c>
      <c r="D22" s="754"/>
      <c r="E22" s="117"/>
    </row>
    <row r="23" spans="2:5" ht="84" customHeight="1" thickBot="1" x14ac:dyDescent="0.4">
      <c r="B23" s="116"/>
      <c r="C23" s="124" t="s">
        <v>283</v>
      </c>
      <c r="D23" s="126"/>
      <c r="E23" s="117"/>
    </row>
    <row r="24" spans="2:5" ht="66" customHeight="1" thickBot="1" x14ac:dyDescent="0.4">
      <c r="B24" s="116"/>
      <c r="C24" s="124" t="s">
        <v>274</v>
      </c>
      <c r="D24" s="126"/>
      <c r="E24" s="117"/>
    </row>
    <row r="25" spans="2:5" ht="15" thickBot="1" x14ac:dyDescent="0.4">
      <c r="B25" s="116"/>
      <c r="C25" s="754" t="s">
        <v>250</v>
      </c>
      <c r="D25" s="754"/>
      <c r="E25" s="117"/>
    </row>
    <row r="26" spans="2:5" ht="36" customHeight="1" thickBot="1" x14ac:dyDescent="0.4">
      <c r="B26" s="116"/>
      <c r="C26" s="127" t="s">
        <v>251</v>
      </c>
      <c r="D26" s="127"/>
      <c r="E26" s="117"/>
    </row>
    <row r="27" spans="2:5" ht="36" customHeight="1" thickBot="1" x14ac:dyDescent="0.4">
      <c r="B27" s="116"/>
      <c r="C27" s="127" t="s">
        <v>252</v>
      </c>
      <c r="D27" s="127"/>
      <c r="E27" s="117"/>
    </row>
    <row r="28" spans="2:5" ht="34.5" customHeight="1" thickBot="1" x14ac:dyDescent="0.4">
      <c r="B28" s="116"/>
      <c r="C28" s="127" t="s">
        <v>253</v>
      </c>
      <c r="D28" s="127"/>
      <c r="E28" s="117"/>
    </row>
    <row r="29" spans="2:5" ht="15" thickBot="1" x14ac:dyDescent="0.4">
      <c r="B29" s="116"/>
      <c r="C29" s="754" t="s">
        <v>254</v>
      </c>
      <c r="D29" s="754"/>
      <c r="E29" s="117"/>
    </row>
    <row r="30" spans="2:5" ht="65.25" customHeight="1" thickBot="1" x14ac:dyDescent="0.4">
      <c r="B30" s="116"/>
      <c r="C30" s="124" t="s">
        <v>284</v>
      </c>
      <c r="D30" s="126"/>
      <c r="E30" s="117"/>
    </row>
    <row r="31" spans="2:5" ht="51" customHeight="1" thickBot="1" x14ac:dyDescent="0.4">
      <c r="B31" s="116"/>
      <c r="C31" s="244" t="s">
        <v>713</v>
      </c>
      <c r="D31" s="126"/>
      <c r="E31" s="117"/>
    </row>
    <row r="32" spans="2:5" ht="78.75" customHeight="1" thickBot="1" x14ac:dyDescent="0.4">
      <c r="B32" s="116"/>
      <c r="C32" s="244" t="s">
        <v>714</v>
      </c>
      <c r="D32" s="126"/>
      <c r="E32" s="117"/>
    </row>
    <row r="33" spans="2:5" ht="36.75" customHeight="1" thickBot="1" x14ac:dyDescent="0.4">
      <c r="B33" s="116"/>
      <c r="C33" s="124" t="s">
        <v>285</v>
      </c>
      <c r="D33" s="126"/>
      <c r="E33" s="117"/>
    </row>
    <row r="34" spans="2:5" ht="76.5" customHeight="1" thickBot="1" x14ac:dyDescent="0.4">
      <c r="B34" s="116"/>
      <c r="C34" s="124" t="s">
        <v>255</v>
      </c>
      <c r="D34" s="126"/>
      <c r="E34" s="117"/>
    </row>
    <row r="35" spans="2:5" ht="49.5" customHeight="1" thickBot="1" x14ac:dyDescent="0.4">
      <c r="B35" s="116"/>
      <c r="C35" s="124" t="s">
        <v>286</v>
      </c>
      <c r="D35" s="126"/>
      <c r="E35" s="117"/>
    </row>
    <row r="36" spans="2:5" ht="15" thickBot="1" x14ac:dyDescent="0.4">
      <c r="B36" s="116"/>
      <c r="C36" s="754" t="s">
        <v>715</v>
      </c>
      <c r="D36" s="754"/>
      <c r="E36" s="117"/>
    </row>
    <row r="37" spans="2:5" ht="36" customHeight="1" thickBot="1" x14ac:dyDescent="0.4">
      <c r="B37" s="357"/>
      <c r="C37" s="393" t="s">
        <v>716</v>
      </c>
      <c r="D37" s="126"/>
      <c r="E37" s="357"/>
    </row>
    <row r="38" spans="2:5" ht="15" thickBot="1" x14ac:dyDescent="0.4">
      <c r="B38" s="116"/>
      <c r="C38" s="754" t="s">
        <v>717</v>
      </c>
      <c r="D38" s="754"/>
      <c r="E38" s="117"/>
    </row>
    <row r="39" spans="2:5" ht="51.75" customHeight="1" thickBot="1" x14ac:dyDescent="0.4">
      <c r="B39" s="116"/>
      <c r="C39" s="394" t="s">
        <v>787</v>
      </c>
      <c r="D39" s="126"/>
      <c r="E39" s="117"/>
    </row>
    <row r="40" spans="2:5" ht="34.5" customHeight="1" thickBot="1" x14ac:dyDescent="0.4">
      <c r="B40" s="116"/>
      <c r="C40" s="394" t="s">
        <v>786</v>
      </c>
      <c r="D40" s="382"/>
      <c r="E40" s="117"/>
    </row>
    <row r="41" spans="2:5" ht="15" thickBot="1" x14ac:dyDescent="0.4">
      <c r="B41" s="162"/>
      <c r="C41" s="128"/>
      <c r="D41" s="128"/>
      <c r="E41" s="163"/>
    </row>
  </sheetData>
  <mergeCells count="10">
    <mergeCell ref="C36:D36"/>
    <mergeCell ref="C38:D38"/>
    <mergeCell ref="C12:D12"/>
    <mergeCell ref="C29:D29"/>
    <mergeCell ref="C3:D3"/>
    <mergeCell ref="C14:D14"/>
    <mergeCell ref="C16:D16"/>
    <mergeCell ref="C22:D22"/>
    <mergeCell ref="C25:D25"/>
    <mergeCell ref="C19:D19"/>
  </mergeCells>
  <pageMargins left="0.25" right="0.25" top="0.18" bottom="0.17" header="0.17" footer="0.17"/>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20" r:id="rId4" name="Check Box 4">
              <controlPr defaultSize="0" autoFill="0" autoLine="0" autoPict="0">
                <anchor moveWithCells="1" sizeWithCells="1">
                  <from>
                    <xdr:col>3</xdr:col>
                    <xdr:colOff>0</xdr:colOff>
                    <xdr:row>38</xdr:row>
                    <xdr:rowOff>0</xdr:rowOff>
                  </from>
                  <to>
                    <xdr:col>3</xdr:col>
                    <xdr:colOff>590550</xdr:colOff>
                    <xdr:row>38</xdr:row>
                    <xdr:rowOff>336550</xdr:rowOff>
                  </to>
                </anchor>
              </controlPr>
            </control>
          </mc:Choice>
        </mc:AlternateContent>
        <mc:AlternateContent xmlns:mc="http://schemas.openxmlformats.org/markup-compatibility/2006">
          <mc:Choice Requires="x14">
            <control shapeId="34821" r:id="rId5" name="Check Box 5">
              <controlPr defaultSize="0" autoFill="0" autoLine="0" autoPict="0">
                <anchor moveWithCells="1" sizeWithCells="1">
                  <from>
                    <xdr:col>3</xdr:col>
                    <xdr:colOff>635000</xdr:colOff>
                    <xdr:row>38</xdr:row>
                    <xdr:rowOff>0</xdr:rowOff>
                  </from>
                  <to>
                    <xdr:col>3</xdr:col>
                    <xdr:colOff>1219200</xdr:colOff>
                    <xdr:row>38</xdr:row>
                    <xdr:rowOff>336550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a6c10d7-b926-4fc0-945e-3cbf5049f6bd" ContentTypeId="0x010100F4C63C3BD852AE468EAEFD0E6C57C64F02" PreviousValue="false"/>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1419</ProjectId>
    <ReportingPeriod xmlns="dc9b7735-1e97-4a24-b7a2-47bf824ab39e" xsi:nil="true"/>
    <WBDocsDocURL xmlns="dc9b7735-1e97-4a24-b7a2-47bf824ab39e">http://wbdocsservices.worldbank.org/services?I4_SERVICE=VC&amp;I4_KEY=TF069013&amp;I4_DOCID=090224b0883c135a</WBDocsDocURL>
    <WBDocsDocURLPublicOnly xmlns="dc9b7735-1e97-4a24-b7a2-47bf824ab39e">http://pubdocs.worldbank.org/en/564581615820827172/1419-PPR1-CSE-Senegal-Project-2019-for-web.xlsx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4.xml><?xml version="1.0" encoding="utf-8"?>
<ct:contentTypeSchema xmlns:ct="http://schemas.microsoft.com/office/2006/metadata/contentType" xmlns:ma="http://schemas.microsoft.com/office/2006/metadata/properties/metaAttributes" ct:_="" ma:_="" ma:contentTypeName="WBDocument" ma:contentTypeID="0x010100F4C63C3BD852AE468EAEFD0E6C57C64F0200F6BB69EE57CB454DB48205F49CB29C50" ma:contentTypeVersion="16" ma:contentTypeDescription="" ma:contentTypeScope="" ma:versionID="513bf6a325c36ed4b9d60f271bcc8249">
  <xsd:schema xmlns:xsd="http://www.w3.org/2001/XMLSchema" xmlns:xs="http://www.w3.org/2001/XMLSchema" xmlns:p="http://schemas.microsoft.com/office/2006/metadata/properties" xmlns:ns3="3e02667f-0271-471b-bd6e-11a2e16def1d" targetNamespace="http://schemas.microsoft.com/office/2006/metadata/properties" ma:root="true" ma:fieldsID="2f3663a29b4827bbb1a78314061ce33b" ns3:_="">
    <xsd:import namespace="3e02667f-0271-471b-bd6e-11a2e16def1d"/>
    <xsd:element name="properties">
      <xsd:complexType>
        <xsd:sequence>
          <xsd:element name="documentManagement">
            <xsd:complexType>
              <xsd:all>
                <xsd:element ref="ns3:WBDocs_Document_Date" minOccurs="0"/>
                <xsd:element ref="ns3:WBDocs_Information_Classification"/>
                <xsd:element ref="ns3:TaxCatchAll" minOccurs="0"/>
                <xsd:element ref="ns3:TaxCatchAllLabel" minOccurs="0"/>
                <xsd:element ref="ns3:_dlc_DocId" minOccurs="0"/>
                <xsd:element ref="ns3:_dlc_DocIdUrl" minOccurs="0"/>
                <xsd:element ref="ns3:_dlc_DocIdPersistId" minOccurs="0"/>
                <xsd:element ref="ns3:WBDocs_Access_To_Info_Exception" minOccurs="0"/>
                <xsd:element ref="ns3:o1cb080a3dca4eb8a0fd03c7cc8bf8f7" minOccurs="0"/>
                <xsd:element ref="ns3:i008215bacac45029ee8cafff4c8e93b" minOccurs="0"/>
                <xsd:element ref="ns3:OneCMS_Subcategory" minOccurs="0"/>
                <xsd:element ref="ns3:OneCMS_Category" minOccurs="0"/>
                <xsd:element ref="ns3:Abstrac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02667f-0271-471b-bd6e-11a2e16def1d" elementFormDefault="qualified">
    <xsd:import namespace="http://schemas.microsoft.com/office/2006/documentManagement/types"/>
    <xsd:import namespace="http://schemas.microsoft.com/office/infopath/2007/PartnerControls"/>
    <xsd:element name="WBDocs_Document_Date" ma:index="3" nillable="true" ma:displayName="Document Date" ma:default="[today]" ma:format="DateTime" ma:internalName="WBDocs_Document_Date" ma:readOnly="false">
      <xsd:simpleType>
        <xsd:restriction base="dms:DateTime"/>
      </xsd:simpleType>
    </xsd:element>
    <xsd:element name="WBDocs_Information_Classification" ma:index="4" ma:displayName="Information Classification" ma:default="Official Use Only" ma:format="Dropdown" ma:internalName="WBDocs_Information_Classification" ma:readOnly="false">
      <xsd:simpleType>
        <xsd:restriction base="dms:Choice">
          <xsd:enumeration value="Public"/>
          <xsd:enumeration value="Official Use Only"/>
          <xsd:enumeration value="Confidential"/>
          <xsd:enumeration value="Strictly Confidential"/>
        </xsd:restriction>
      </xsd:simpleType>
    </xsd:element>
    <xsd:element name="TaxCatchAll" ma:index="6" nillable="true" ma:displayName="Taxonomy Catch All Column" ma:hidden="true" ma:list="{52a9afb7-7b6a-44ed-a0ea-db681bed9442}" ma:internalName="TaxCatchAll" ma:showField="CatchAllData" ma:web="2162f347-cf1b-4bed-ad36-8fa5f60395a9">
      <xsd:complexType>
        <xsd:complexContent>
          <xsd:extension base="dms:MultiChoiceLookup">
            <xsd:sequence>
              <xsd:element name="Value" type="dms:Lookup" maxOccurs="unbounded" minOccurs="0" nillable="true"/>
            </xsd:sequence>
          </xsd:extension>
        </xsd:complexContent>
      </xsd:complexType>
    </xsd:element>
    <xsd:element name="TaxCatchAllLabel" ma:index="7" nillable="true" ma:displayName="Taxonomy Catch All Column1" ma:hidden="true" ma:list="{52a9afb7-7b6a-44ed-a0ea-db681bed9442}" ma:internalName="TaxCatchAllLabel" ma:readOnly="true" ma:showField="CatchAllDataLabel" ma:web="2162f347-cf1b-4bed-ad36-8fa5f60395a9">
      <xsd:complexType>
        <xsd:complexContent>
          <xsd:extension base="dms:MultiChoiceLookup">
            <xsd:sequence>
              <xsd:element name="Value" type="dms:Lookup" maxOccurs="unbounded" minOccurs="0" nillable="true"/>
            </xsd:sequence>
          </xsd:extension>
        </xsd:complexContent>
      </xsd:complexType>
    </xsd:element>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WBDocs_Access_To_Info_Exception" ma:index="13" nillable="true" ma:displayName="Access to Info Exception" ma:default="12. Not Assessed" ma:format="Dropdown" ma:internalName="WBDocs_Access_To_Info_Exception">
      <xsd:simpleType>
        <xsd:restriction base="dms:Choice">
          <xsd:enumeration value="1. Personal"/>
          <xsd:enumeration value="2. Executive Director's Communications"/>
          <xsd:enumeration value="3. Board Ethics Committee"/>
          <xsd:enumeration value="4. Attorney-Client Privilege"/>
          <xsd:enumeration value="5. Security &amp; Safety"/>
          <xsd:enumeration value="6. Other Disclosure Regimes"/>
          <xsd:enumeration value="7. Client / Third Party Confidence"/>
          <xsd:enumeration value="8. Corporate/Administrative"/>
          <xsd:enumeration value="9. Deliberative"/>
          <xsd:enumeration value="10a-c. Financial - Forecast/Analysis/Transactions"/>
          <xsd:enumeration value="10d. Financial - Banking &amp; Billing"/>
          <xsd:enumeration value="11. Bank's Prerogative to Restrict"/>
          <xsd:enumeration value="12. Not Assessed"/>
          <xsd:enumeration value="13. Not Applicable"/>
          <xsd:enumeration value="Unknown Policy Restriction"/>
        </xsd:restriction>
      </xsd:simpleType>
    </xsd:element>
    <xsd:element name="o1cb080a3dca4eb8a0fd03c7cc8bf8f7" ma:index="15" nillable="true" ma:taxonomy="true" ma:internalName="o1cb080a3dca4eb8a0fd03c7cc8bf8f7" ma:taxonomyFieldName="WBDocs_Local_Document_Type" ma:displayName="Local Document Type" ma:readOnly="false" ma:default="" ma:fieldId="{81cb080a-3dca-4eb8-a0fd-03c7cc8bf8f7}" ma:taxonomyMulti="true" ma:sspId="2a6c10d7-b926-4fc0-945e-3cbf5049f6bd" ma:termSetId="ec380048-e675-43f7-9194-41567bcb0af6" ma:anchorId="00000000-0000-0000-0000-000000000000" ma:open="false" ma:isKeyword="false">
      <xsd:complexType>
        <xsd:sequence>
          <xsd:element ref="pc:Terms" minOccurs="0" maxOccurs="1"/>
        </xsd:sequence>
      </xsd:complexType>
    </xsd:element>
    <xsd:element name="i008215bacac45029ee8cafff4c8e93b" ma:index="17" nillable="true" ma:taxonomy="true" ma:internalName="i008215bacac45029ee8cafff4c8e93b" ma:taxonomyFieldName="WBDocs_Originating_Unit" ma:displayName="Originating unit" ma:readOnly="false" ma:default="-1;#GEF - Global Environment Facility|9f323ca6-1e1c-45a7-a1ba-5f59196854eb" ma:fieldId="{2008215b-acac-4502-9ee8-cafff4c8e93b}" ma:taxonomyMulti="true" ma:sspId="2a6c10d7-b926-4fc0-945e-3cbf5049f6bd" ma:termSetId="806c0147-d557-463e-8bb0-983f4f318bd5" ma:anchorId="00000000-0000-0000-0000-000000000000" ma:open="false" ma:isKeyword="false">
      <xsd:complexType>
        <xsd:sequence>
          <xsd:element ref="pc:Terms" minOccurs="0" maxOccurs="1"/>
        </xsd:sequence>
      </xsd:complexType>
    </xsd:element>
    <xsd:element name="OneCMS_Subcategory" ma:index="21" nillable="true" ma:displayName="Subcategory" ma:hidden="true" ma:internalName="OneCMS_Subcategory" ma:readOnly="false">
      <xsd:simpleType>
        <xsd:restriction base="dms:Text"/>
      </xsd:simpleType>
    </xsd:element>
    <xsd:element name="OneCMS_Category" ma:index="22" nillable="true" ma:displayName="Category" ma:hidden="true" ma:internalName="OneCMS_Category" ma:readOnly="false">
      <xsd:simpleType>
        <xsd:restriction base="dms:Text"/>
      </xsd:simpleType>
    </xsd:element>
    <xsd:element name="Abstract" ma:index="23" nillable="true" ma:displayName="Abstract" ma:hidden="true" ma:internalName="Abstract"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B3BC28-D533-493A-880F-E1D654D747C3}"/>
</file>

<file path=customXml/itemProps2.xml><?xml version="1.0" encoding="utf-8"?>
<ds:datastoreItem xmlns:ds="http://schemas.openxmlformats.org/officeDocument/2006/customXml" ds:itemID="{DED5DC12-0C80-47F9-805B-CE3DB25B6DD7}">
  <ds:schemaRefs>
    <ds:schemaRef ds:uri="Microsoft.SharePoint.Taxonomy.ContentTypeSync"/>
  </ds:schemaRefs>
</ds:datastoreItem>
</file>

<file path=customXml/itemProps3.xml><?xml version="1.0" encoding="utf-8"?>
<ds:datastoreItem xmlns:ds="http://schemas.openxmlformats.org/officeDocument/2006/customXml" ds:itemID="{0B7686FB-A85E-439E-BA42-C0F190DFB35C}">
  <ds:schemaRefs>
    <ds:schemaRef ds:uri="http://schemas.microsoft.com/office/2006/metadata/properties"/>
    <ds:schemaRef ds:uri="http://schemas.microsoft.com/office/infopath/2007/PartnerControls"/>
    <ds:schemaRef ds:uri="3e02667f-0271-471b-bd6e-11a2e16def1d"/>
  </ds:schemaRefs>
</ds:datastoreItem>
</file>

<file path=customXml/itemProps4.xml><?xml version="1.0" encoding="utf-8"?>
<ds:datastoreItem xmlns:ds="http://schemas.openxmlformats.org/officeDocument/2006/customXml" ds:itemID="{8CC65664-BD1D-4B19-A076-F0F25A4D0B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02667f-0271-471b-bd6e-11a2e16def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08D2B2E5-953F-4B90-891F-91FCEC51EF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Overview</vt:lpstr>
      <vt:lpstr>Financial Data</vt:lpstr>
      <vt:lpstr>Risk Assesment</vt:lpstr>
      <vt:lpstr>ESP Compliance</vt:lpstr>
      <vt:lpstr>GP Compliance</vt:lpstr>
      <vt:lpstr>ESP and GP Guidance notes</vt:lpstr>
      <vt:lpstr>Rating</vt:lpstr>
      <vt:lpstr>Project Indicators</vt:lpstr>
      <vt:lpstr>Lessons Learned</vt:lpstr>
      <vt:lpstr>Results Tracker</vt:lpstr>
      <vt:lpstr>Sheet1</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Mahamat Abakar Assouyouti</cp:lastModifiedBy>
  <cp:lastPrinted>2019-07-02T21:11:44Z</cp:lastPrinted>
  <dcterms:created xsi:type="dcterms:W3CDTF">2010-11-30T14:15:01Z</dcterms:created>
  <dcterms:modified xsi:type="dcterms:W3CDTF">2021-03-15T14:58:56Z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Order">
    <vt:r8>700</vt:r8>
  </property>
  <property fmtid="{D5CDD505-2E9C-101B-9397-08002B2CF9AE}" pid="4" name="WBDocs_Originating_Unit">
    <vt:lpwstr>5;#GEF - Global Environment Facility|9f323ca6-1e1c-45a7-a1ba-5f59196854eb</vt:lpwstr>
  </property>
  <property fmtid="{D5CDD505-2E9C-101B-9397-08002B2CF9AE}" pid="5" name="WBDocs_Local_Document_Type">
    <vt:lpwstr/>
  </property>
  <property fmtid="{D5CDD505-2E9C-101B-9397-08002B2CF9AE}" pid="6" name="WorkflowChangePath">
    <vt:lpwstr>424e385a-8fc3-4f2e-a46d-28bd41f4b743,3;424e385a-8fc3-4f2e-a46d-28bd41f4b743,3;424e385a-8fc3-4f2e-a46d-28bd41f4b743,3;424e385a-8fc3-4f2e-a46d-28bd41f4b743,3;424e385a-8fc3-4f2e-a46d-28bd41f4b743,3;424e385a-8fc3-4f2e-a46d-28bd41f4b743,3;424e385a-8fc3-4f2e-a46d-28bd41f4b743,3;424e385a-8fc3-4f2e-a46d-28bd41f4b743,3;424e385a-8fc3-4f2e-a46d-28bd41f4b743,3;407caa77-5430-4363-972c-6ff83a5f7a83,5;</vt:lpwstr>
  </property>
</Properties>
</file>